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5371" windowWidth="11070" windowHeight="6600" tabRatio="594" activeTab="2"/>
  </bookViews>
  <sheets>
    <sheet name="PENS.40%. DEC.14" sheetId="1" r:id="rId1"/>
    <sheet name="GRAT.-COMP.NOIEMBRIE 2014" sheetId="2" r:id="rId2"/>
    <sheet name="PROGRAME DEC.14 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aurica</author>
  </authors>
  <commentList>
    <comment ref="F4" authorId="0">
      <text>
        <r>
          <rPr>
            <b/>
            <sz val="8"/>
            <rFont val="Tahoma"/>
            <family val="0"/>
          </rPr>
          <t>aurica: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<sst xmlns="http://schemas.openxmlformats.org/spreadsheetml/2006/main" count="698" uniqueCount="349">
  <si>
    <t>SIBPHARMAMED SRL</t>
  </si>
  <si>
    <t>CASA DE ASIGURARI DE SANATATE</t>
  </si>
  <si>
    <t>JUDETUL   SALAJ</t>
  </si>
  <si>
    <t>6605 03 01</t>
  </si>
  <si>
    <t>OR-DIN PLATA</t>
  </si>
  <si>
    <t>FARMACIA</t>
  </si>
  <si>
    <t>CONT</t>
  </si>
  <si>
    <t>Banca/  trezoreria</t>
  </si>
  <si>
    <t>NR. SI DATA FACT.</t>
  </si>
  <si>
    <t>VALOARE</t>
  </si>
  <si>
    <t>TOTAL PLATA</t>
  </si>
  <si>
    <t>ABIES ALBA FARM</t>
  </si>
  <si>
    <t>ZALAU</t>
  </si>
  <si>
    <t>SC ASCLEPYOS  SRL</t>
  </si>
  <si>
    <t>JIBOU</t>
  </si>
  <si>
    <t>SURDUC</t>
  </si>
  <si>
    <t xml:space="preserve">SC FARMACIA BELLADONNA SRL </t>
  </si>
  <si>
    <t>SIMLEU</t>
  </si>
  <si>
    <t>IP</t>
  </si>
  <si>
    <t>SC CYNARA FARM SRL</t>
  </si>
  <si>
    <t>BOCSA</t>
  </si>
  <si>
    <t>SC FARMACIA  DAMIAN SRL</t>
  </si>
  <si>
    <t>NUSFALAU</t>
  </si>
  <si>
    <t>SC FARMACIA DIANA SRL</t>
  </si>
  <si>
    <t>CEHU</t>
  </si>
  <si>
    <t xml:space="preserve">FARMALEX SRL </t>
  </si>
  <si>
    <t>SC FARMATRIS SRL</t>
  </si>
  <si>
    <t>SC FARMO MED  SRL</t>
  </si>
  <si>
    <t xml:space="preserve">SC FARMACIA GALLENUS  SRL </t>
  </si>
  <si>
    <t xml:space="preserve">SC GENTIANA  FARM SRL </t>
  </si>
  <si>
    <t>SC HUMANITAS SRL</t>
  </si>
  <si>
    <t xml:space="preserve">SC HYGEEA SRL </t>
  </si>
  <si>
    <t>SC FARMACIA HIPOCRATE SRL</t>
  </si>
  <si>
    <t>IGIENA TEHNOFARM</t>
  </si>
  <si>
    <t>SC IHTIS  IMPEX SRL</t>
  </si>
  <si>
    <t>ILEANDA</t>
  </si>
  <si>
    <t>SC INOCENTIA FARM SRL</t>
  </si>
  <si>
    <t>ALMAS</t>
  </si>
  <si>
    <t>SC LAVI - DAN SRL</t>
  </si>
  <si>
    <t>ROMANASI</t>
  </si>
  <si>
    <t xml:space="preserve">SC MA IMPEX  SRL </t>
  </si>
  <si>
    <t>SC PAEONIA  COM SRL</t>
  </si>
  <si>
    <t xml:space="preserve">SC PANACEEA PHARM SRL  </t>
  </si>
  <si>
    <t>SC REMEDIAFARM SRL</t>
  </si>
  <si>
    <t>SC FARMACIA REMEDIUM SRL</t>
  </si>
  <si>
    <t>CRASNA</t>
  </si>
  <si>
    <t>SC SANA FARM  SRL</t>
  </si>
  <si>
    <t>SC SALVOFARM  SRL</t>
  </si>
  <si>
    <t>SC SILVAFARM  SRL</t>
  </si>
  <si>
    <t>SC UNIFARM SRL</t>
  </si>
  <si>
    <t>SC VALERIANA  FARM SRL</t>
  </si>
  <si>
    <t>SC PRIMA FARM SRL</t>
  </si>
  <si>
    <t>FARMADEX</t>
  </si>
  <si>
    <t>ALTHEA SRL</t>
  </si>
  <si>
    <t>PROFARM  SRL</t>
  </si>
  <si>
    <t>IRIS PLUS SRL</t>
  </si>
  <si>
    <t>PITESTI</t>
  </si>
  <si>
    <t>SENSIBLU SRL</t>
  </si>
  <si>
    <t>BUCURESTI</t>
  </si>
  <si>
    <t>ARTRIX ZALAU</t>
  </si>
  <si>
    <t>ANGELA FARM</t>
  </si>
  <si>
    <t>AMA FARM</t>
  </si>
  <si>
    <t>ADONIS FARM</t>
  </si>
  <si>
    <t>CEDRUS FARM</t>
  </si>
  <si>
    <t>CREACA</t>
  </si>
  <si>
    <t>FLAVIOR FARM</t>
  </si>
  <si>
    <t>SIMLEU SILVANIEI</t>
  </si>
  <si>
    <t>SC  S.I.E.P.C.O.F.A.R  SA</t>
  </si>
  <si>
    <t>MAGNOLIA FARM</t>
  </si>
  <si>
    <t>RUS</t>
  </si>
  <si>
    <t>VIRIDIS IMPEX FARM</t>
  </si>
  <si>
    <t>ORADEA</t>
  </si>
  <si>
    <t>FARMACIA ASTRALIS</t>
  </si>
  <si>
    <t>DIANTHUS FARM SRL</t>
  </si>
  <si>
    <t>DUCFARM SRL</t>
  </si>
  <si>
    <t>CLUJ NAPOCA</t>
  </si>
  <si>
    <t>FARMACIA GULIVER</t>
  </si>
  <si>
    <t>PERLA MEDIFARM</t>
  </si>
  <si>
    <t>SIBIU</t>
  </si>
  <si>
    <t xml:space="preserve">MISTRAL SRL </t>
  </si>
  <si>
    <t>STEJERAN SRL</t>
  </si>
  <si>
    <t>HACOFARM HUEDIN</t>
  </si>
  <si>
    <t>PETAL FARM SRL DEJ</t>
  </si>
  <si>
    <t>SANIFARM SANMARTIN</t>
  </si>
  <si>
    <t xml:space="preserve">TISAPOTHEKER MESESENII </t>
  </si>
  <si>
    <t>DE JOS</t>
  </si>
  <si>
    <t>SC GEDEON RICHTER</t>
  </si>
  <si>
    <t>TG. MURES</t>
  </si>
  <si>
    <t>CGV PHARMA SRL</t>
  </si>
  <si>
    <t>ALESD</t>
  </si>
  <si>
    <t>ECO- VARSACTIV SRL</t>
  </si>
  <si>
    <t>VARSOLT</t>
  </si>
  <si>
    <t xml:space="preserve">TOTAL </t>
  </si>
  <si>
    <t xml:space="preserve">Intocmit </t>
  </si>
  <si>
    <t>Balajel Aurica</t>
  </si>
  <si>
    <t xml:space="preserve"> </t>
  </si>
  <si>
    <t xml:space="preserve">        MEDICAMENTE  GRATUITE COMPENSATE - FACTURI CESIONATE</t>
  </si>
  <si>
    <t>CEDENT REMEDIA FARM    ZALAU</t>
  </si>
  <si>
    <t>Nr.  Con-tract cesiune</t>
  </si>
  <si>
    <t>CESIONAR</t>
  </si>
  <si>
    <t xml:space="preserve">ROMASTRU TRADING SRL </t>
  </si>
  <si>
    <t>CEDENT SALVOFARM   ZALAU</t>
  </si>
  <si>
    <t>FARMEXPERT BUCURESTI</t>
  </si>
  <si>
    <t>SUC. CLUJ</t>
  </si>
  <si>
    <t>CEDENT PERLA MEDIFARM  ZALAU</t>
  </si>
  <si>
    <t>FARMEXIM BUCURESTI</t>
  </si>
  <si>
    <t>CAPSELLA FARM</t>
  </si>
  <si>
    <t>CUZAPLAC</t>
  </si>
  <si>
    <t xml:space="preserve">        MEDICAMENTE  GRATUITE COMPENSATE        </t>
  </si>
  <si>
    <t>TOTAL CESIUNI</t>
  </si>
  <si>
    <t>Nr.  Con-tract 2014</t>
  </si>
  <si>
    <t xml:space="preserve">             LUNA NOIEMBRIE 2014</t>
  </si>
  <si>
    <t>26.03.2015</t>
  </si>
  <si>
    <t>249/30.11.14</t>
  </si>
  <si>
    <t>250/30.11.14</t>
  </si>
  <si>
    <t>248/30.11.14</t>
  </si>
  <si>
    <t>015/30.11.14</t>
  </si>
  <si>
    <t>016/30.11.14</t>
  </si>
  <si>
    <t>0196/30.11.14</t>
  </si>
  <si>
    <t>0197/30.11.14</t>
  </si>
  <si>
    <t>90/30.11.14</t>
  </si>
  <si>
    <t>91/30.11.14</t>
  </si>
  <si>
    <t>1661693/30.11.14</t>
  </si>
  <si>
    <t>1661694/30.11.14</t>
  </si>
  <si>
    <t>106/30.11.14</t>
  </si>
  <si>
    <t>104/30.11.14</t>
  </si>
  <si>
    <t>105/30.11.14</t>
  </si>
  <si>
    <t>5000132/30.11.14</t>
  </si>
  <si>
    <t>5000133/30.11.14</t>
  </si>
  <si>
    <t>0195471/30.11.14</t>
  </si>
  <si>
    <t>0195473/30.11.14</t>
  </si>
  <si>
    <t>0195472/30.11.14</t>
  </si>
  <si>
    <t>9664187/30.11.14</t>
  </si>
  <si>
    <t>9664188/30.11.14</t>
  </si>
  <si>
    <t>2458/30.11.14</t>
  </si>
  <si>
    <t>2462/30.11.14</t>
  </si>
  <si>
    <t>2459/30.11.14</t>
  </si>
  <si>
    <t>691073/30.11.14</t>
  </si>
  <si>
    <t>691074/30.11.14</t>
  </si>
  <si>
    <t>2233/30.11.14</t>
  </si>
  <si>
    <t>2235/30.11.14</t>
  </si>
  <si>
    <t>2234/30.11.14</t>
  </si>
  <si>
    <t>0001066/30.11.14</t>
  </si>
  <si>
    <t>0001068/30.11.14</t>
  </si>
  <si>
    <t>0001067/30.11.14</t>
  </si>
  <si>
    <t>1081./31.12.14</t>
  </si>
  <si>
    <t>845/30.11.14</t>
  </si>
  <si>
    <t>846/30.11.14</t>
  </si>
  <si>
    <t>847/30.11.14</t>
  </si>
  <si>
    <t>338/30.11.14</t>
  </si>
  <si>
    <t>339/30.11.14</t>
  </si>
  <si>
    <t>301/30.11.14</t>
  </si>
  <si>
    <t>302/30.11.14</t>
  </si>
  <si>
    <t>280/30.11.14</t>
  </si>
  <si>
    <t>281/30.11.14</t>
  </si>
  <si>
    <t>0000342/30.11.14</t>
  </si>
  <si>
    <t>0000341/30.11.14</t>
  </si>
  <si>
    <t>169/30.11.14</t>
  </si>
  <si>
    <t>170/30.11.14</t>
  </si>
  <si>
    <t>1058/30.11.14</t>
  </si>
  <si>
    <t>1057/30.11.14</t>
  </si>
  <si>
    <t>0284641/30.11.14</t>
  </si>
  <si>
    <t>0284470/30.11.14</t>
  </si>
  <si>
    <t>0284642/30.11.14</t>
  </si>
  <si>
    <t>118/30.11.14</t>
  </si>
  <si>
    <t>116/30.11.14</t>
  </si>
  <si>
    <t>117/30.11.14</t>
  </si>
  <si>
    <t>2565/30.11.14</t>
  </si>
  <si>
    <t>2566/30.11.14</t>
  </si>
  <si>
    <t>2573/30.11.14</t>
  </si>
  <si>
    <t>234/30.11.14</t>
  </si>
  <si>
    <t>235/30.11.14</t>
  </si>
  <si>
    <t>0003658/30.11.14</t>
  </si>
  <si>
    <t>0003657/30.11.14</t>
  </si>
  <si>
    <t>0003656/30.11.14</t>
  </si>
  <si>
    <t>0253/30.11.14</t>
  </si>
  <si>
    <t>0254/30.11.14</t>
  </si>
  <si>
    <t>43/30.11.14</t>
  </si>
  <si>
    <t>44/30.11.14</t>
  </si>
  <si>
    <t>119/30.11.14</t>
  </si>
  <si>
    <t>1049/30.11.14</t>
  </si>
  <si>
    <t>1047/30.11.14</t>
  </si>
  <si>
    <t>1048/30.11.14</t>
  </si>
  <si>
    <t>1063/31.12.14</t>
  </si>
  <si>
    <t>671/30.11.14</t>
  </si>
  <si>
    <t>676/30.11.14</t>
  </si>
  <si>
    <t>672/30.11.14</t>
  </si>
  <si>
    <t>300/30.11.14</t>
  </si>
  <si>
    <t>001937/30.11.14</t>
  </si>
  <si>
    <t>001938/30.11.14</t>
  </si>
  <si>
    <t>07273/30.11.14</t>
  </si>
  <si>
    <t>07271/30.11.14</t>
  </si>
  <si>
    <t>07266/30.11.14</t>
  </si>
  <si>
    <t>0000416/30.11.14</t>
  </si>
  <si>
    <t>0000418/30.11.14</t>
  </si>
  <si>
    <t>0000417/30.11.14</t>
  </si>
  <si>
    <t>0000543/30.11.14</t>
  </si>
  <si>
    <t>0000542/30.11.14</t>
  </si>
  <si>
    <t>686/30.11.14</t>
  </si>
  <si>
    <t>684/30.11.14</t>
  </si>
  <si>
    <t>685/30.11.14</t>
  </si>
  <si>
    <t>417/30.11.14</t>
  </si>
  <si>
    <t>418/30.11.14</t>
  </si>
  <si>
    <t>0246/30.11.14</t>
  </si>
  <si>
    <t>0245/30.11.14</t>
  </si>
  <si>
    <t>5182/30.11.14</t>
  </si>
  <si>
    <t>5183/30.11.14</t>
  </si>
  <si>
    <t>224/30.11.14</t>
  </si>
  <si>
    <t>223/30.11.14</t>
  </si>
  <si>
    <t>08700018/30.11.14</t>
  </si>
  <si>
    <t>16500018/30.11.14</t>
  </si>
  <si>
    <t>08700020/30.11.14</t>
  </si>
  <si>
    <t>16500020/30.11.14</t>
  </si>
  <si>
    <t>08700019/30.11.14</t>
  </si>
  <si>
    <t>16500019/30.11.14</t>
  </si>
  <si>
    <t>0321/30.11.14</t>
  </si>
  <si>
    <t>0320/30.11.14</t>
  </si>
  <si>
    <t>251/30.11.14</t>
  </si>
  <si>
    <t>0000744/30.11.14</t>
  </si>
  <si>
    <t>0000743/30.11.14</t>
  </si>
  <si>
    <t>0000742/30.11.14</t>
  </si>
  <si>
    <t>321/30.11.14</t>
  </si>
  <si>
    <t>320/30.11.14</t>
  </si>
  <si>
    <t>464/30.11.14</t>
  </si>
  <si>
    <t>462/30.11.14</t>
  </si>
  <si>
    <t>463/30.11.14</t>
  </si>
  <si>
    <t>5540653/30.11.14</t>
  </si>
  <si>
    <t>5540652/30.11.14</t>
  </si>
  <si>
    <t>92000312/30.11.14</t>
  </si>
  <si>
    <t>92000310/30.11.14</t>
  </si>
  <si>
    <t>92000311/30.11.14</t>
  </si>
  <si>
    <t>228/30.11.14</t>
  </si>
  <si>
    <t>230/30.11.14</t>
  </si>
  <si>
    <t>229/30.11.14</t>
  </si>
  <si>
    <t>288/30.11.14</t>
  </si>
  <si>
    <t>286/30.11.14</t>
  </si>
  <si>
    <t>287/30.11.14</t>
  </si>
  <si>
    <t>115/30.11.14</t>
  </si>
  <si>
    <t>114/30.11.14</t>
  </si>
  <si>
    <t>135/30.11.14</t>
  </si>
  <si>
    <t>134/30.11.14</t>
  </si>
  <si>
    <t>18144/30.11.14</t>
  </si>
  <si>
    <t>18143/30.11.14</t>
  </si>
  <si>
    <t>1602/30.11.14</t>
  </si>
  <si>
    <t>1604/30.11.14</t>
  </si>
  <si>
    <t>1603/30.11.14</t>
  </si>
  <si>
    <t>64/30.11.14</t>
  </si>
  <si>
    <t>63/30.11.14</t>
  </si>
  <si>
    <t>31/30.11.14</t>
  </si>
  <si>
    <t>32/30.11.14</t>
  </si>
  <si>
    <t>14/30.11.14</t>
  </si>
  <si>
    <t>15/30.11.14</t>
  </si>
  <si>
    <t>LUNA NOIEMBRIE  2014</t>
  </si>
  <si>
    <t>30.03.2015</t>
  </si>
  <si>
    <t>7</t>
  </si>
  <si>
    <t>6289</t>
  </si>
  <si>
    <t>5772</t>
  </si>
  <si>
    <t>0752/30.11.14</t>
  </si>
  <si>
    <t>0751/30.11.14</t>
  </si>
  <si>
    <t>0750/30.11.14</t>
  </si>
  <si>
    <t>0195503/31.12.14</t>
  </si>
  <si>
    <t>0003657/30.11.14part</t>
  </si>
  <si>
    <t xml:space="preserve">      PROGRAME NATIONALE DE SANATATE </t>
  </si>
  <si>
    <t xml:space="preserve">        LUNA  NOIEMBRIE 2014 </t>
  </si>
  <si>
    <t>6605 03 02</t>
  </si>
  <si>
    <t>Nr.  Con-tract 2013</t>
  </si>
  <si>
    <t xml:space="preserve">  MEDICAMENTE SI MATERIALE SANITARE -  PNS</t>
  </si>
  <si>
    <t>FACTURI CESIONATE</t>
  </si>
  <si>
    <t xml:space="preserve">TOTAL PLATI PROGRAME </t>
  </si>
  <si>
    <t xml:space="preserve">        LUNA  DECEMBRIE 2014 </t>
  </si>
  <si>
    <t xml:space="preserve">                  PLATI EFECTUATE  IN LUNA  MARTIE 2015</t>
  </si>
  <si>
    <t xml:space="preserve">        MEDICAMENTE      -</t>
  </si>
  <si>
    <t>PENSIONARI 40%</t>
  </si>
  <si>
    <t xml:space="preserve">LUNA  DECEMBRIE  2014 </t>
  </si>
  <si>
    <t>06.03.2015</t>
  </si>
  <si>
    <t>Nr.  Con-tract 2011</t>
  </si>
  <si>
    <t>260/31.12.14</t>
  </si>
  <si>
    <t>019/31.12.14</t>
  </si>
  <si>
    <t>0202/31.12.14</t>
  </si>
  <si>
    <t>94/31.12.14</t>
  </si>
  <si>
    <t>1661699/31.12.14</t>
  </si>
  <si>
    <t>133/31.12.14</t>
  </si>
  <si>
    <t>5000135/31.12.14</t>
  </si>
  <si>
    <t>195502/31.12.14</t>
  </si>
  <si>
    <t>9664202/31.12.14</t>
  </si>
  <si>
    <t>2470/31.12.14</t>
  </si>
  <si>
    <t>691084/31.12.14</t>
  </si>
  <si>
    <t>2244/31.12.14</t>
  </si>
  <si>
    <t>1080/31.12.14</t>
  </si>
  <si>
    <t>861/31.12.14</t>
  </si>
  <si>
    <t>344/31.12.14</t>
  </si>
  <si>
    <t>306/31.12.14</t>
  </si>
  <si>
    <t>284/31.12.14</t>
  </si>
  <si>
    <t>0000344/31.12.14</t>
  </si>
  <si>
    <t>173/31.12.14</t>
  </si>
  <si>
    <t>1067/31.12.14</t>
  </si>
  <si>
    <t>0284649/31.12.14</t>
  </si>
  <si>
    <t>SC REMEDIA FARM SRL</t>
  </si>
  <si>
    <t>128/31.12.14</t>
  </si>
  <si>
    <t>2588/31.12.14</t>
  </si>
  <si>
    <t>240/31.12.14</t>
  </si>
  <si>
    <t>0003669/31.12.14</t>
  </si>
  <si>
    <t>0259/31.12.14</t>
  </si>
  <si>
    <t>48/31.12.14</t>
  </si>
  <si>
    <t>121/31.12.14</t>
  </si>
  <si>
    <t>1064./31.12.14</t>
  </si>
  <si>
    <t>682/31.12.14</t>
  </si>
  <si>
    <t>304/31.12.14</t>
  </si>
  <si>
    <t>001943/31.12.14</t>
  </si>
  <si>
    <t>07277/31.12.14</t>
  </si>
  <si>
    <t>0000426/31.12.14</t>
  </si>
  <si>
    <t xml:space="preserve">ARTRIX </t>
  </si>
  <si>
    <t>0000548./31.12.14</t>
  </si>
  <si>
    <t xml:space="preserve"> ZALAU</t>
  </si>
  <si>
    <t>693/31.12.14</t>
  </si>
  <si>
    <t>422/31.12.14</t>
  </si>
  <si>
    <t>0248/31.12.14</t>
  </si>
  <si>
    <t>5189/31.12.14</t>
  </si>
  <si>
    <t>227/31.12.14</t>
  </si>
  <si>
    <t>16500030/31.12.14</t>
  </si>
  <si>
    <t>8700027/31.12.14</t>
  </si>
  <si>
    <t>0325/31.12.14</t>
  </si>
  <si>
    <t>254/31.12.14</t>
  </si>
  <si>
    <t>751/31.12.14</t>
  </si>
  <si>
    <t>760/31.12.14</t>
  </si>
  <si>
    <t>757/31.12.14</t>
  </si>
  <si>
    <t>327/31.12.14</t>
  </si>
  <si>
    <t>471/31.12.14</t>
  </si>
  <si>
    <t>5540660/31.12.14</t>
  </si>
  <si>
    <t>920000320/31.12.14</t>
  </si>
  <si>
    <t>238./31.12.14</t>
  </si>
  <si>
    <t>297/31.12.14</t>
  </si>
  <si>
    <t xml:space="preserve">HACOFARM </t>
  </si>
  <si>
    <t>117/31.12.14</t>
  </si>
  <si>
    <t xml:space="preserve"> HUEDIN</t>
  </si>
  <si>
    <t>PETAL FARM SRL</t>
  </si>
  <si>
    <t>140/31.12.14</t>
  </si>
  <si>
    <t xml:space="preserve"> DEJ</t>
  </si>
  <si>
    <t>SANIFARM</t>
  </si>
  <si>
    <t>18153/31.12.14</t>
  </si>
  <si>
    <t>123/31.12.14</t>
  </si>
  <si>
    <t>1613/31.12.14</t>
  </si>
  <si>
    <t>76/31.12.14</t>
  </si>
  <si>
    <t>41/31.12.14</t>
  </si>
  <si>
    <t>18/31.12.14</t>
  </si>
  <si>
    <t xml:space="preserve">        MEDICAMENTE  PENSIONARI 40 %  - FACTURI CESIONATE</t>
  </si>
  <si>
    <t>5786</t>
  </si>
  <si>
    <t>0769/31.12.14</t>
  </si>
  <si>
    <t>TOTAL PLATI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</si>
</sst>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[$-409]dddd\,\ mmmm\ dd\,\ yyyy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1"/>
      <name val="Arial Narrow"/>
      <family val="2"/>
    </font>
    <font>
      <b/>
      <sz val="8"/>
      <name val="Tahoma"/>
      <family val="0"/>
    </font>
    <font>
      <sz val="8"/>
      <name val="Tahoma"/>
      <family val="0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49" fontId="0" fillId="0" borderId="0" xfId="0" applyNumberFormat="1" applyFill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/>
    </xf>
    <xf numFmtId="49" fontId="5" fillId="0" borderId="7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/>
    </xf>
    <xf numFmtId="1" fontId="5" fillId="0" borderId="9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9" xfId="0" applyFill="1" applyBorder="1" applyAlignment="1">
      <alignment horizontal="center"/>
    </xf>
    <xf numFmtId="4" fontId="5" fillId="0" borderId="9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right"/>
    </xf>
    <xf numFmtId="0" fontId="5" fillId="0" borderId="16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4" fontId="5" fillId="0" borderId="16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4" fontId="5" fillId="0" borderId="17" xfId="0" applyNumberFormat="1" applyFont="1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1" fontId="5" fillId="0" borderId="20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/>
    </xf>
    <xf numFmtId="4" fontId="0" fillId="0" borderId="15" xfId="0" applyNumberFormat="1" applyFill="1" applyBorder="1" applyAlignment="1">
      <alignment horizontal="right"/>
    </xf>
    <xf numFmtId="1" fontId="5" fillId="0" borderId="10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4" fillId="0" borderId="20" xfId="0" applyFont="1" applyFill="1" applyBorder="1" applyAlignment="1">
      <alignment horizontal="left"/>
    </xf>
    <xf numFmtId="49" fontId="5" fillId="0" borderId="24" xfId="0" applyNumberFormat="1" applyFont="1" applyFill="1" applyBorder="1" applyAlignment="1">
      <alignment horizontal="center"/>
    </xf>
    <xf numFmtId="49" fontId="5" fillId="0" borderId="25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left"/>
    </xf>
    <xf numFmtId="4" fontId="5" fillId="0" borderId="26" xfId="0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 horizontal="left"/>
    </xf>
    <xf numFmtId="49" fontId="5" fillId="0" borderId="21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1" fontId="5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7" fillId="0" borderId="20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center"/>
    </xf>
    <xf numFmtId="4" fontId="5" fillId="0" borderId="20" xfId="0" applyNumberFormat="1" applyFont="1" applyFill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1" fontId="5" fillId="0" borderId="20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8" fillId="0" borderId="9" xfId="0" applyFont="1" applyFill="1" applyBorder="1" applyAlignment="1">
      <alignment/>
    </xf>
    <xf numFmtId="0" fontId="5" fillId="0" borderId="20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9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49" fontId="5" fillId="0" borderId="28" xfId="0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 horizontal="left"/>
    </xf>
    <xf numFmtId="0" fontId="5" fillId="0" borderId="28" xfId="0" applyFont="1" applyBorder="1" applyAlignment="1">
      <alignment horizontal="center"/>
    </xf>
    <xf numFmtId="0" fontId="0" fillId="0" borderId="28" xfId="0" applyFill="1" applyBorder="1" applyAlignment="1">
      <alignment horizontal="center"/>
    </xf>
    <xf numFmtId="4" fontId="5" fillId="0" borderId="28" xfId="0" applyNumberFormat="1" applyFont="1" applyFill="1" applyBorder="1" applyAlignment="1">
      <alignment horizontal="center"/>
    </xf>
    <xf numFmtId="4" fontId="5" fillId="0" borderId="29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/>
    </xf>
    <xf numFmtId="49" fontId="5" fillId="0" borderId="30" xfId="0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/>
    </xf>
    <xf numFmtId="0" fontId="5" fillId="0" borderId="4" xfId="0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/>
    </xf>
    <xf numFmtId="4" fontId="5" fillId="0" borderId="4" xfId="0" applyNumberFormat="1" applyFont="1" applyFill="1" applyBorder="1" applyAlignment="1">
      <alignment horizontal="center"/>
    </xf>
    <xf numFmtId="4" fontId="0" fillId="0" borderId="0" xfId="0" applyNumberFormat="1" applyFill="1" applyAlignment="1">
      <alignment horizontal="right"/>
    </xf>
    <xf numFmtId="49" fontId="6" fillId="0" borderId="4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/>
    </xf>
    <xf numFmtId="4" fontId="5" fillId="0" borderId="3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1" fontId="5" fillId="0" borderId="3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center"/>
    </xf>
    <xf numFmtId="4" fontId="5" fillId="0" borderId="5" xfId="0" applyNumberFormat="1" applyFont="1" applyFill="1" applyBorder="1" applyAlignment="1">
      <alignment horizontal="right"/>
    </xf>
    <xf numFmtId="0" fontId="5" fillId="0" borderId="32" xfId="0" applyFont="1" applyFill="1" applyBorder="1" applyAlignment="1">
      <alignment horizontal="center"/>
    </xf>
    <xf numFmtId="4" fontId="5" fillId="0" borderId="0" xfId="0" applyNumberFormat="1" applyFont="1" applyFill="1" applyAlignment="1">
      <alignment horizontal="right"/>
    </xf>
    <xf numFmtId="4" fontId="5" fillId="0" borderId="33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5" fillId="0" borderId="34" xfId="0" applyNumberFormat="1" applyFont="1" applyFill="1" applyBorder="1" applyAlignment="1">
      <alignment horizontal="center"/>
    </xf>
    <xf numFmtId="4" fontId="5" fillId="0" borderId="35" xfId="0" applyNumberFormat="1" applyFont="1" applyFill="1" applyBorder="1" applyAlignment="1">
      <alignment horizontal="center"/>
    </xf>
    <xf numFmtId="0" fontId="4" fillId="0" borderId="28" xfId="0" applyFont="1" applyFill="1" applyBorder="1" applyAlignment="1">
      <alignment/>
    </xf>
    <xf numFmtId="1" fontId="5" fillId="0" borderId="28" xfId="0" applyNumberFormat="1" applyFont="1" applyFill="1" applyBorder="1" applyAlignment="1">
      <alignment horizontal="center"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4" fontId="5" fillId="0" borderId="36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/>
    </xf>
    <xf numFmtId="4" fontId="9" fillId="0" borderId="0" xfId="0" applyNumberFormat="1" applyFont="1" applyFill="1" applyAlignment="1">
      <alignment horizontal="center"/>
    </xf>
    <xf numFmtId="4" fontId="10" fillId="0" borderId="0" xfId="0" applyNumberFormat="1" applyFont="1" applyFill="1" applyAlignment="1">
      <alignment horizontal="right"/>
    </xf>
    <xf numFmtId="0" fontId="5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/>
    </xf>
    <xf numFmtId="4" fontId="5" fillId="0" borderId="37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0" fillId="0" borderId="9" xfId="0" applyFill="1" applyBorder="1" applyAlignment="1">
      <alignment/>
    </xf>
    <xf numFmtId="0" fontId="5" fillId="0" borderId="21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7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5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Alignment="1">
      <alignment/>
    </xf>
    <xf numFmtId="4" fontId="5" fillId="0" borderId="15" xfId="0" applyNumberFormat="1" applyFont="1" applyFill="1" applyBorder="1" applyAlignment="1">
      <alignment horizontal="center"/>
    </xf>
    <xf numFmtId="0" fontId="0" fillId="0" borderId="15" xfId="0" applyFill="1" applyBorder="1" applyAlignment="1">
      <alignment/>
    </xf>
    <xf numFmtId="4" fontId="5" fillId="0" borderId="38" xfId="0" applyNumberFormat="1" applyFont="1" applyFill="1" applyBorder="1" applyAlignment="1">
      <alignment horizontal="center"/>
    </xf>
    <xf numFmtId="4" fontId="5" fillId="0" borderId="5" xfId="0" applyNumberFormat="1" applyFont="1" applyFill="1" applyBorder="1" applyAlignment="1">
      <alignment horizontal="center" vertical="center" wrapText="1"/>
    </xf>
    <xf numFmtId="4" fontId="10" fillId="0" borderId="5" xfId="0" applyNumberFormat="1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37" xfId="0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5" fillId="0" borderId="39" xfId="0" applyNumberFormat="1" applyFont="1" applyFill="1" applyBorder="1" applyAlignment="1">
      <alignment horizontal="center"/>
    </xf>
    <xf numFmtId="49" fontId="5" fillId="0" borderId="40" xfId="0" applyNumberFormat="1" applyFont="1" applyFill="1" applyBorder="1" applyAlignment="1">
      <alignment horizontal="center"/>
    </xf>
    <xf numFmtId="4" fontId="12" fillId="0" borderId="41" xfId="0" applyNumberFormat="1" applyFont="1" applyFill="1" applyBorder="1" applyAlignment="1">
      <alignment horizontal="right"/>
    </xf>
    <xf numFmtId="49" fontId="5" fillId="0" borderId="39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0" fontId="5" fillId="0" borderId="15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left"/>
    </xf>
    <xf numFmtId="0" fontId="5" fillId="0" borderId="33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6"/>
  <sheetViews>
    <sheetView workbookViewId="0" topLeftCell="A169">
      <selection activeCell="F4" sqref="F4"/>
    </sheetView>
  </sheetViews>
  <sheetFormatPr defaultColWidth="9.140625" defaultRowHeight="12.75"/>
  <cols>
    <col min="1" max="1" width="2.8515625" style="3" customWidth="1"/>
    <col min="2" max="2" width="7.28125" style="10" customWidth="1"/>
    <col min="3" max="3" width="25.57421875" style="3" customWidth="1"/>
    <col min="4" max="4" width="26.28125" style="3" customWidth="1"/>
    <col min="5" max="5" width="15.00390625" style="3" customWidth="1"/>
    <col min="6" max="6" width="20.140625" style="3" customWidth="1"/>
    <col min="7" max="7" width="14.28125" style="3" customWidth="1"/>
    <col min="8" max="8" width="14.8515625" style="3" customWidth="1"/>
    <col min="9" max="9" width="9.57421875" style="3" customWidth="1"/>
    <col min="10" max="10" width="13.421875" style="3" customWidth="1"/>
    <col min="11" max="11" width="10.28125" style="3" customWidth="1"/>
    <col min="12" max="12" width="13.7109375" style="3" customWidth="1"/>
    <col min="13" max="16384" width="9.140625" style="3" customWidth="1"/>
  </cols>
  <sheetData>
    <row r="1" spans="1:8" ht="12.75">
      <c r="A1" s="1" t="s">
        <v>2</v>
      </c>
      <c r="B1" s="2"/>
      <c r="C1" s="1"/>
      <c r="E1" s="4"/>
      <c r="F1" s="5"/>
      <c r="G1" s="5"/>
      <c r="H1" s="6"/>
    </row>
    <row r="2" spans="1:8" ht="12.75">
      <c r="A2" s="1" t="s">
        <v>1</v>
      </c>
      <c r="B2" s="2"/>
      <c r="C2" s="1"/>
      <c r="E2" s="4"/>
      <c r="F2" s="5"/>
      <c r="G2" s="5"/>
      <c r="H2" s="6"/>
    </row>
    <row r="3" spans="1:8" ht="12.75">
      <c r="A3" s="1"/>
      <c r="B3" s="2"/>
      <c r="C3" s="1"/>
      <c r="E3" s="4"/>
      <c r="F3" s="5"/>
      <c r="G3" s="5"/>
      <c r="H3" s="6"/>
    </row>
    <row r="4" spans="1:8" ht="15">
      <c r="A4" s="4"/>
      <c r="B4" s="7"/>
      <c r="C4" s="4"/>
      <c r="D4" s="121" t="s">
        <v>270</v>
      </c>
      <c r="E4" s="4"/>
      <c r="F4" s="5"/>
      <c r="G4" s="5"/>
      <c r="H4" s="6"/>
    </row>
    <row r="5" spans="1:8" ht="12.75">
      <c r="A5" s="1"/>
      <c r="B5" s="2"/>
      <c r="C5" s="1"/>
      <c r="D5" s="1"/>
      <c r="E5" s="4"/>
      <c r="F5" s="5"/>
      <c r="G5" s="5"/>
      <c r="H5" s="6"/>
    </row>
    <row r="6" spans="1:8" ht="12.75">
      <c r="A6" s="4"/>
      <c r="B6" s="7"/>
      <c r="C6" s="149"/>
      <c r="D6" s="150" t="s">
        <v>271</v>
      </c>
      <c r="E6" s="151" t="s">
        <v>272</v>
      </c>
      <c r="G6" s="5"/>
      <c r="H6" s="6"/>
    </row>
    <row r="7" spans="1:8" ht="12.75">
      <c r="A7" s="4"/>
      <c r="B7" s="7"/>
      <c r="C7" s="8"/>
      <c r="D7" s="8" t="s">
        <v>273</v>
      </c>
      <c r="E7" s="8"/>
      <c r="G7" s="5"/>
      <c r="H7" s="6"/>
    </row>
    <row r="8" spans="2:8" ht="12.75">
      <c r="B8" s="2" t="s">
        <v>3</v>
      </c>
      <c r="C8" s="1"/>
      <c r="E8" s="4"/>
      <c r="F8" s="5"/>
      <c r="G8" s="5" t="s">
        <v>274</v>
      </c>
      <c r="H8" s="6"/>
    </row>
    <row r="9" spans="5:8" ht="13.5" thickBot="1">
      <c r="E9" s="4"/>
      <c r="F9" s="5"/>
      <c r="G9" s="5"/>
      <c r="H9" s="6"/>
    </row>
    <row r="10" spans="1:8" ht="21" customHeight="1" thickBot="1">
      <c r="A10" s="11" t="s">
        <v>4</v>
      </c>
      <c r="B10" s="95" t="s">
        <v>275</v>
      </c>
      <c r="C10" s="11" t="s">
        <v>5</v>
      </c>
      <c r="D10" s="13" t="s">
        <v>6</v>
      </c>
      <c r="E10" s="14" t="s">
        <v>7</v>
      </c>
      <c r="F10" s="15" t="s">
        <v>8</v>
      </c>
      <c r="G10" s="16" t="s">
        <v>9</v>
      </c>
      <c r="H10" s="17" t="s">
        <v>10</v>
      </c>
    </row>
    <row r="11" spans="1:8" ht="12.75">
      <c r="A11" s="152"/>
      <c r="B11" s="153">
        <v>1956</v>
      </c>
      <c r="C11" s="20" t="s">
        <v>11</v>
      </c>
      <c r="D11" s="21"/>
      <c r="E11" s="22"/>
      <c r="F11" s="23" t="s">
        <v>276</v>
      </c>
      <c r="G11" s="128">
        <v>5838.88</v>
      </c>
      <c r="H11" s="24">
        <f>G11+G12+G13</f>
        <v>5838.88</v>
      </c>
    </row>
    <row r="12" spans="1:8" ht="12.75">
      <c r="A12" s="34"/>
      <c r="B12" s="26"/>
      <c r="C12" s="27" t="s">
        <v>12</v>
      </c>
      <c r="D12" s="21"/>
      <c r="E12" s="28"/>
      <c r="F12" s="29"/>
      <c r="G12" s="33"/>
      <c r="H12" s="30"/>
    </row>
    <row r="13" spans="1:8" ht="12.75">
      <c r="A13" s="34"/>
      <c r="B13" s="26"/>
      <c r="C13" s="27"/>
      <c r="D13" s="21"/>
      <c r="E13" s="28"/>
      <c r="F13" s="29"/>
      <c r="G13" s="33"/>
      <c r="H13" s="30"/>
    </row>
    <row r="14" spans="1:8" ht="12.75">
      <c r="A14" s="34"/>
      <c r="B14" s="26">
        <v>1958</v>
      </c>
      <c r="C14" s="32" t="s">
        <v>13</v>
      </c>
      <c r="D14" s="21"/>
      <c r="E14" s="28"/>
      <c r="F14" s="29" t="s">
        <v>277</v>
      </c>
      <c r="G14" s="33">
        <v>1860.77</v>
      </c>
      <c r="H14" s="30">
        <f>G14+G15</f>
        <v>1860.77</v>
      </c>
    </row>
    <row r="15" spans="1:8" ht="12.75">
      <c r="A15" s="34"/>
      <c r="B15" s="26"/>
      <c r="C15" s="27" t="s">
        <v>15</v>
      </c>
      <c r="D15" s="21"/>
      <c r="E15" s="28"/>
      <c r="F15" s="29"/>
      <c r="G15" s="33"/>
      <c r="H15" s="30"/>
    </row>
    <row r="16" spans="1:8" ht="12.75">
      <c r="A16" s="34"/>
      <c r="B16" s="26"/>
      <c r="C16" s="27"/>
      <c r="D16" s="21"/>
      <c r="E16" s="28"/>
      <c r="F16" s="29"/>
      <c r="G16" s="33"/>
      <c r="H16" s="30"/>
    </row>
    <row r="17" spans="1:8" ht="12.75">
      <c r="A17" s="34"/>
      <c r="B17" s="26">
        <v>1959</v>
      </c>
      <c r="C17" s="32" t="s">
        <v>16</v>
      </c>
      <c r="D17" s="21"/>
      <c r="E17" s="28"/>
      <c r="F17" s="29" t="s">
        <v>278</v>
      </c>
      <c r="G17" s="33">
        <v>1382.94</v>
      </c>
      <c r="H17" s="30">
        <f>G17+G18</f>
        <v>1382.94</v>
      </c>
    </row>
    <row r="18" spans="1:8" ht="12.75">
      <c r="A18" s="34"/>
      <c r="B18" s="26"/>
      <c r="C18" s="27" t="s">
        <v>18</v>
      </c>
      <c r="D18" s="21"/>
      <c r="E18" s="28"/>
      <c r="F18" s="29"/>
      <c r="G18" s="33"/>
      <c r="H18" s="30"/>
    </row>
    <row r="19" spans="1:8" ht="12.75">
      <c r="A19" s="34"/>
      <c r="B19" s="26"/>
      <c r="C19" s="27"/>
      <c r="D19" s="21"/>
      <c r="E19" s="28"/>
      <c r="F19" s="29"/>
      <c r="G19" s="33"/>
      <c r="H19" s="30"/>
    </row>
    <row r="20" spans="1:8" ht="12.75">
      <c r="A20" s="34"/>
      <c r="B20" s="26">
        <v>1960</v>
      </c>
      <c r="C20" s="32" t="s">
        <v>19</v>
      </c>
      <c r="D20" s="21"/>
      <c r="E20" s="28"/>
      <c r="F20" s="29" t="s">
        <v>279</v>
      </c>
      <c r="G20" s="33">
        <v>3410.5</v>
      </c>
      <c r="H20" s="30">
        <f>G20+G21</f>
        <v>3410.5</v>
      </c>
    </row>
    <row r="21" spans="1:8" ht="12.75">
      <c r="A21" s="34"/>
      <c r="B21" s="26"/>
      <c r="C21" s="27" t="s">
        <v>20</v>
      </c>
      <c r="D21" s="21"/>
      <c r="E21" s="28"/>
      <c r="F21" s="29"/>
      <c r="G21" s="33"/>
      <c r="H21" s="30"/>
    </row>
    <row r="22" spans="1:8" ht="12.75">
      <c r="A22" s="34"/>
      <c r="B22" s="26"/>
      <c r="C22" s="27"/>
      <c r="D22" s="21"/>
      <c r="E22" s="28"/>
      <c r="F22" s="29"/>
      <c r="G22" s="33"/>
      <c r="H22" s="30"/>
    </row>
    <row r="23" spans="1:8" ht="12.75">
      <c r="A23" s="34"/>
      <c r="B23" s="26">
        <v>1961</v>
      </c>
      <c r="C23" s="32" t="s">
        <v>21</v>
      </c>
      <c r="D23" s="21"/>
      <c r="E23" s="28"/>
      <c r="F23" s="29" t="s">
        <v>280</v>
      </c>
      <c r="G23" s="33">
        <v>4164.46</v>
      </c>
      <c r="H23" s="30">
        <f>G23+G24</f>
        <v>4164.46</v>
      </c>
    </row>
    <row r="24" spans="1:8" ht="12.75">
      <c r="A24" s="34"/>
      <c r="B24" s="26"/>
      <c r="C24" s="27" t="s">
        <v>22</v>
      </c>
      <c r="D24" s="21"/>
      <c r="E24" s="28"/>
      <c r="F24" s="29"/>
      <c r="G24" s="33"/>
      <c r="H24" s="30"/>
    </row>
    <row r="25" spans="1:8" ht="12.75">
      <c r="A25" s="34"/>
      <c r="B25" s="26"/>
      <c r="C25" s="27"/>
      <c r="D25" s="21"/>
      <c r="E25" s="28"/>
      <c r="F25" s="29"/>
      <c r="G25" s="33"/>
      <c r="H25" s="30"/>
    </row>
    <row r="26" spans="1:8" ht="12.75">
      <c r="A26" s="34"/>
      <c r="B26" s="26">
        <v>1962</v>
      </c>
      <c r="C26" s="32" t="s">
        <v>23</v>
      </c>
      <c r="D26" s="21"/>
      <c r="E26" s="28"/>
      <c r="F26" s="29" t="s">
        <v>281</v>
      </c>
      <c r="G26" s="33">
        <v>5689.2</v>
      </c>
      <c r="H26" s="30">
        <f>G26+G27+G28</f>
        <v>5689.2</v>
      </c>
    </row>
    <row r="27" spans="1:8" ht="12.75">
      <c r="A27" s="34"/>
      <c r="B27" s="26"/>
      <c r="C27" s="27" t="s">
        <v>24</v>
      </c>
      <c r="D27" s="21"/>
      <c r="E27" s="28"/>
      <c r="F27" s="29"/>
      <c r="G27" s="33"/>
      <c r="H27" s="30"/>
    </row>
    <row r="28" spans="1:8" ht="12.75">
      <c r="A28" s="34"/>
      <c r="B28" s="26"/>
      <c r="C28" s="27"/>
      <c r="D28" s="21"/>
      <c r="E28" s="28"/>
      <c r="F28" s="29"/>
      <c r="G28" s="33"/>
      <c r="H28" s="30"/>
    </row>
    <row r="29" spans="1:8" ht="12.75">
      <c r="A29" s="34"/>
      <c r="B29" s="26">
        <v>1963</v>
      </c>
      <c r="C29" s="32" t="s">
        <v>25</v>
      </c>
      <c r="D29" s="21"/>
      <c r="E29" s="28"/>
      <c r="F29" s="29" t="s">
        <v>282</v>
      </c>
      <c r="G29" s="33">
        <v>13177</v>
      </c>
      <c r="H29" s="30">
        <f>G29+G30</f>
        <v>13177</v>
      </c>
    </row>
    <row r="30" spans="1:8" ht="12.75">
      <c r="A30" s="34"/>
      <c r="B30" s="26"/>
      <c r="C30" s="27" t="s">
        <v>14</v>
      </c>
      <c r="D30" s="21"/>
      <c r="E30" s="28"/>
      <c r="F30" s="36"/>
      <c r="G30" s="33"/>
      <c r="H30" s="30"/>
    </row>
    <row r="31" spans="1:8" ht="12.75">
      <c r="A31" s="34"/>
      <c r="B31" s="26"/>
      <c r="C31" s="27"/>
      <c r="D31" s="21"/>
      <c r="E31" s="28"/>
      <c r="F31" s="29"/>
      <c r="G31" s="33"/>
      <c r="H31" s="30"/>
    </row>
    <row r="32" spans="1:9" ht="12.75">
      <c r="A32" s="34"/>
      <c r="B32" s="26">
        <v>1964</v>
      </c>
      <c r="C32" s="32" t="s">
        <v>26</v>
      </c>
      <c r="D32" s="21"/>
      <c r="E32" s="28"/>
      <c r="F32" s="29" t="s">
        <v>283</v>
      </c>
      <c r="G32" s="33">
        <f>590.09+5102.7</f>
        <v>5692.79</v>
      </c>
      <c r="H32" s="30">
        <f>G32+G33+G34</f>
        <v>5692.79</v>
      </c>
      <c r="I32" s="1"/>
    </row>
    <row r="33" spans="1:8" ht="12.75">
      <c r="A33" s="34"/>
      <c r="B33" s="26"/>
      <c r="C33" s="27" t="s">
        <v>17</v>
      </c>
      <c r="D33" s="21"/>
      <c r="E33" s="28"/>
      <c r="F33" s="29"/>
      <c r="G33" s="33"/>
      <c r="H33" s="30"/>
    </row>
    <row r="34" spans="1:8" ht="12.75">
      <c r="A34" s="34"/>
      <c r="B34" s="26"/>
      <c r="C34" s="27"/>
      <c r="D34" s="21"/>
      <c r="E34" s="28"/>
      <c r="F34" s="29"/>
      <c r="G34" s="33"/>
      <c r="H34" s="30"/>
    </row>
    <row r="35" spans="1:8" ht="12.75">
      <c r="A35" s="34"/>
      <c r="B35" s="26"/>
      <c r="C35" s="27"/>
      <c r="D35" s="21"/>
      <c r="E35" s="28"/>
      <c r="F35" s="29"/>
      <c r="G35" s="33"/>
      <c r="H35" s="30"/>
    </row>
    <row r="36" spans="1:9" ht="12.75">
      <c r="A36" s="34"/>
      <c r="B36" s="26">
        <v>1965</v>
      </c>
      <c r="C36" s="32" t="s">
        <v>27</v>
      </c>
      <c r="D36" s="21"/>
      <c r="E36" s="28"/>
      <c r="F36" s="34" t="s">
        <v>284</v>
      </c>
      <c r="G36" s="29">
        <v>1678.39</v>
      </c>
      <c r="H36" s="30">
        <f>G36+G37</f>
        <v>1678.39</v>
      </c>
      <c r="I36" s="35"/>
    </row>
    <row r="37" spans="1:8" ht="12.75">
      <c r="A37" s="34"/>
      <c r="B37" s="26"/>
      <c r="C37" s="27" t="s">
        <v>12</v>
      </c>
      <c r="D37" s="21"/>
      <c r="E37" s="28"/>
      <c r="F37" s="34"/>
      <c r="G37" s="29"/>
      <c r="H37" s="30"/>
    </row>
    <row r="38" spans="1:8" ht="12.75">
      <c r="A38" s="34"/>
      <c r="B38" s="26"/>
      <c r="C38" s="27"/>
      <c r="D38" s="21"/>
      <c r="E38" s="28"/>
      <c r="F38" s="34"/>
      <c r="G38" s="29"/>
      <c r="H38" s="30"/>
    </row>
    <row r="39" spans="1:8" ht="12.75">
      <c r="A39" s="34"/>
      <c r="B39" s="26">
        <v>1966</v>
      </c>
      <c r="C39" s="32" t="s">
        <v>28</v>
      </c>
      <c r="D39" s="21"/>
      <c r="E39" s="28"/>
      <c r="F39" s="29" t="s">
        <v>285</v>
      </c>
      <c r="G39" s="33">
        <v>771.08</v>
      </c>
      <c r="H39" s="30">
        <f>G39+G40</f>
        <v>771.08</v>
      </c>
    </row>
    <row r="40" spans="1:8" ht="12.75">
      <c r="A40" s="34"/>
      <c r="B40" s="26"/>
      <c r="C40" s="27" t="s">
        <v>12</v>
      </c>
      <c r="D40" s="21"/>
      <c r="E40" s="28"/>
      <c r="F40" s="29"/>
      <c r="G40" s="33"/>
      <c r="H40" s="30"/>
    </row>
    <row r="41" spans="1:8" ht="12.75">
      <c r="A41" s="34"/>
      <c r="B41" s="26"/>
      <c r="C41" s="27"/>
      <c r="D41" s="21"/>
      <c r="E41" s="28"/>
      <c r="F41" s="29"/>
      <c r="G41" s="33"/>
      <c r="H41" s="30"/>
    </row>
    <row r="42" spans="1:8" ht="12.75">
      <c r="A42" s="34"/>
      <c r="B42" s="26">
        <v>1967</v>
      </c>
      <c r="C42" s="32" t="s">
        <v>29</v>
      </c>
      <c r="D42" s="21"/>
      <c r="E42" s="28"/>
      <c r="F42" s="29" t="s">
        <v>286</v>
      </c>
      <c r="G42" s="33">
        <v>4313.28</v>
      </c>
      <c r="H42" s="30">
        <f>G42+G43</f>
        <v>4313.28</v>
      </c>
    </row>
    <row r="43" spans="1:8" ht="12.75">
      <c r="A43" s="34"/>
      <c r="B43" s="26"/>
      <c r="C43" s="27" t="s">
        <v>12</v>
      </c>
      <c r="D43" s="21"/>
      <c r="E43" s="28"/>
      <c r="F43" s="29"/>
      <c r="G43" s="33"/>
      <c r="H43" s="30"/>
    </row>
    <row r="44" spans="1:8" ht="12.75">
      <c r="A44" s="34"/>
      <c r="B44" s="26"/>
      <c r="C44" s="27"/>
      <c r="D44" s="21"/>
      <c r="E44" s="28"/>
      <c r="F44" s="29"/>
      <c r="G44" s="33"/>
      <c r="H44" s="30"/>
    </row>
    <row r="45" spans="1:8" ht="12.75">
      <c r="A45" s="34"/>
      <c r="B45" s="26">
        <v>1968</v>
      </c>
      <c r="C45" s="32" t="s">
        <v>30</v>
      </c>
      <c r="D45" s="21"/>
      <c r="E45" s="28"/>
      <c r="F45" s="29" t="s">
        <v>287</v>
      </c>
      <c r="G45" s="33">
        <v>422.53</v>
      </c>
      <c r="H45" s="30">
        <f>G45+G46</f>
        <v>422.53</v>
      </c>
    </row>
    <row r="46" spans="1:8" ht="12.75">
      <c r="A46" s="34"/>
      <c r="B46" s="26"/>
      <c r="C46" s="27" t="s">
        <v>12</v>
      </c>
      <c r="D46" s="21"/>
      <c r="E46" s="28"/>
      <c r="F46" s="29"/>
      <c r="G46" s="33"/>
      <c r="H46" s="30"/>
    </row>
    <row r="47" spans="1:8" ht="12.75">
      <c r="A47" s="34"/>
      <c r="B47" s="26"/>
      <c r="C47" s="27"/>
      <c r="D47" s="21"/>
      <c r="E47" s="28"/>
      <c r="G47" s="130"/>
      <c r="H47" s="30"/>
    </row>
    <row r="48" spans="1:8" ht="12.75">
      <c r="A48" s="34"/>
      <c r="B48" s="26">
        <v>1969</v>
      </c>
      <c r="C48" s="32" t="s">
        <v>31</v>
      </c>
      <c r="D48" s="21"/>
      <c r="E48" s="28"/>
      <c r="F48" s="29" t="s">
        <v>288</v>
      </c>
      <c r="G48" s="33">
        <v>242.43</v>
      </c>
      <c r="H48" s="30">
        <f>G48+G49+G50</f>
        <v>242.43</v>
      </c>
    </row>
    <row r="49" spans="1:8" ht="12.75">
      <c r="A49" s="34"/>
      <c r="B49" s="26"/>
      <c r="C49" s="27" t="s">
        <v>12</v>
      </c>
      <c r="D49" s="21"/>
      <c r="E49" s="28"/>
      <c r="F49" s="29"/>
      <c r="G49" s="33"/>
      <c r="H49" s="30"/>
    </row>
    <row r="50" spans="1:8" ht="12.75">
      <c r="A50" s="34"/>
      <c r="B50" s="26"/>
      <c r="C50" s="27"/>
      <c r="D50" s="21"/>
      <c r="E50" s="28"/>
      <c r="F50" s="38"/>
      <c r="G50" s="33"/>
      <c r="H50" s="30"/>
    </row>
    <row r="51" spans="1:8" ht="12.75">
      <c r="A51" s="34"/>
      <c r="B51" s="26">
        <v>1970</v>
      </c>
      <c r="C51" s="32" t="s">
        <v>32</v>
      </c>
      <c r="D51" s="21"/>
      <c r="E51" s="28"/>
      <c r="F51" s="29" t="s">
        <v>289</v>
      </c>
      <c r="G51" s="33">
        <v>7213.37</v>
      </c>
      <c r="H51" s="30">
        <f>G51+G52+G53</f>
        <v>7213.37</v>
      </c>
    </row>
    <row r="52" spans="1:8" ht="12.75">
      <c r="A52" s="34"/>
      <c r="B52" s="26"/>
      <c r="C52" s="27" t="s">
        <v>12</v>
      </c>
      <c r="D52" s="21"/>
      <c r="E52" s="28"/>
      <c r="F52" s="29"/>
      <c r="G52" s="33"/>
      <c r="H52" s="30"/>
    </row>
    <row r="53" spans="1:8" ht="12.75">
      <c r="A53" s="34"/>
      <c r="B53" s="26"/>
      <c r="C53" s="27"/>
      <c r="D53" s="21"/>
      <c r="E53" s="28"/>
      <c r="F53" s="29"/>
      <c r="G53" s="33"/>
      <c r="H53" s="30"/>
    </row>
    <row r="54" spans="1:8" ht="12.75">
      <c r="A54" s="34"/>
      <c r="B54" s="26">
        <v>1971</v>
      </c>
      <c r="C54" s="32" t="s">
        <v>33</v>
      </c>
      <c r="D54" s="21"/>
      <c r="E54" s="28"/>
      <c r="F54" s="29" t="s">
        <v>290</v>
      </c>
      <c r="G54" s="33">
        <v>1495.14</v>
      </c>
      <c r="H54" s="30">
        <f>G54+G55</f>
        <v>1495.14</v>
      </c>
    </row>
    <row r="55" spans="1:8" ht="12.75">
      <c r="A55" s="34"/>
      <c r="B55" s="26"/>
      <c r="C55" s="27" t="s">
        <v>17</v>
      </c>
      <c r="D55" s="21"/>
      <c r="E55" s="28"/>
      <c r="F55" s="29"/>
      <c r="G55" s="33"/>
      <c r="H55" s="30"/>
    </row>
    <row r="56" spans="1:8" ht="12.75">
      <c r="A56" s="34"/>
      <c r="B56" s="26"/>
      <c r="C56" s="27"/>
      <c r="D56" s="21"/>
      <c r="E56" s="28"/>
      <c r="F56" s="29"/>
      <c r="G56" s="33"/>
      <c r="H56" s="30"/>
    </row>
    <row r="57" spans="1:8" ht="12.75">
      <c r="A57" s="34"/>
      <c r="B57" s="26">
        <v>1972</v>
      </c>
      <c r="C57" s="32" t="s">
        <v>34</v>
      </c>
      <c r="D57" s="21"/>
      <c r="E57" s="28"/>
      <c r="F57" s="29" t="s">
        <v>291</v>
      </c>
      <c r="G57" s="33">
        <v>2305.39</v>
      </c>
      <c r="H57" s="30">
        <f>G57+G58</f>
        <v>2305.39</v>
      </c>
    </row>
    <row r="58" spans="1:8" ht="12.75">
      <c r="A58" s="34"/>
      <c r="B58" s="26"/>
      <c r="C58" s="27" t="s">
        <v>35</v>
      </c>
      <c r="D58" s="21"/>
      <c r="E58" s="28"/>
      <c r="F58" s="29"/>
      <c r="G58" s="33"/>
      <c r="H58" s="30"/>
    </row>
    <row r="59" spans="1:8" ht="12.75">
      <c r="A59" s="34"/>
      <c r="B59" s="26"/>
      <c r="C59" s="27"/>
      <c r="D59" s="21"/>
      <c r="E59" s="28"/>
      <c r="F59" s="29"/>
      <c r="G59" s="33"/>
      <c r="H59" s="30"/>
    </row>
    <row r="60" spans="1:8" ht="12.75">
      <c r="A60" s="34"/>
      <c r="B60" s="26">
        <v>1973</v>
      </c>
      <c r="C60" s="32" t="s">
        <v>36</v>
      </c>
      <c r="D60" s="21"/>
      <c r="E60" s="28"/>
      <c r="F60" s="29" t="s">
        <v>292</v>
      </c>
      <c r="G60" s="33">
        <v>1718.17</v>
      </c>
      <c r="H60" s="30">
        <f>G60+G61</f>
        <v>1718.17</v>
      </c>
    </row>
    <row r="61" spans="1:8" ht="12.75">
      <c r="A61" s="34"/>
      <c r="B61" s="26"/>
      <c r="C61" s="27" t="s">
        <v>37</v>
      </c>
      <c r="D61" s="21"/>
      <c r="E61" s="28"/>
      <c r="F61" s="29"/>
      <c r="G61" s="33"/>
      <c r="H61" s="30"/>
    </row>
    <row r="62" spans="1:8" ht="12.75">
      <c r="A62" s="34"/>
      <c r="B62" s="26"/>
      <c r="C62" s="27"/>
      <c r="D62" s="21"/>
      <c r="E62" s="28"/>
      <c r="F62" s="29"/>
      <c r="G62" s="33"/>
      <c r="H62" s="30"/>
    </row>
    <row r="63" spans="1:8" ht="12.75">
      <c r="A63" s="34"/>
      <c r="B63" s="26">
        <v>1974</v>
      </c>
      <c r="C63" s="32" t="s">
        <v>38</v>
      </c>
      <c r="D63" s="21"/>
      <c r="E63" s="28"/>
      <c r="F63" s="29" t="s">
        <v>293</v>
      </c>
      <c r="G63" s="33">
        <v>613.72</v>
      </c>
      <c r="H63" s="30">
        <f>G63+G64</f>
        <v>613.72</v>
      </c>
    </row>
    <row r="64" spans="1:8" ht="12.75">
      <c r="A64" s="34"/>
      <c r="B64" s="26"/>
      <c r="C64" s="39" t="s">
        <v>39</v>
      </c>
      <c r="D64" s="40"/>
      <c r="E64" s="41"/>
      <c r="F64" s="29"/>
      <c r="G64" s="33"/>
      <c r="H64" s="30"/>
    </row>
    <row r="65" spans="1:8" ht="12.75">
      <c r="A65" s="34"/>
      <c r="B65" s="26"/>
      <c r="C65" s="39"/>
      <c r="D65" s="40"/>
      <c r="E65" s="41"/>
      <c r="F65" s="29"/>
      <c r="G65" s="33"/>
      <c r="H65" s="30"/>
    </row>
    <row r="66" spans="1:8" ht="12.75">
      <c r="A66" s="34"/>
      <c r="B66" s="26">
        <v>1975</v>
      </c>
      <c r="C66" s="32" t="s">
        <v>40</v>
      </c>
      <c r="D66" s="21"/>
      <c r="E66" s="28"/>
      <c r="F66" s="29" t="s">
        <v>294</v>
      </c>
      <c r="G66" s="33">
        <v>938.39</v>
      </c>
      <c r="H66" s="30">
        <f>G66+G67</f>
        <v>938.39</v>
      </c>
    </row>
    <row r="67" spans="1:8" ht="12.75">
      <c r="A67" s="34"/>
      <c r="B67" s="42"/>
      <c r="C67" s="27" t="s">
        <v>12</v>
      </c>
      <c r="D67" s="21"/>
      <c r="E67" s="28"/>
      <c r="F67" s="29"/>
      <c r="G67" s="33"/>
      <c r="H67" s="30"/>
    </row>
    <row r="68" spans="1:8" ht="12.75">
      <c r="A68" s="34"/>
      <c r="B68" s="42"/>
      <c r="C68" s="39"/>
      <c r="D68" s="40"/>
      <c r="E68" s="41"/>
      <c r="F68" s="29"/>
      <c r="G68" s="33"/>
      <c r="H68" s="30"/>
    </row>
    <row r="69" spans="1:8" ht="12.75">
      <c r="A69" s="34"/>
      <c r="B69" s="155">
        <v>1978</v>
      </c>
      <c r="C69" s="32" t="s">
        <v>41</v>
      </c>
      <c r="D69" s="21"/>
      <c r="E69" s="28"/>
      <c r="F69" s="29" t="s">
        <v>295</v>
      </c>
      <c r="G69" s="33">
        <v>2791.32</v>
      </c>
      <c r="H69" s="30">
        <f>G69+G70</f>
        <v>2791.32</v>
      </c>
    </row>
    <row r="70" spans="1:8" ht="12.75">
      <c r="A70" s="34"/>
      <c r="B70" s="26"/>
      <c r="C70" s="27" t="s">
        <v>14</v>
      </c>
      <c r="D70" s="21"/>
      <c r="E70" s="28"/>
      <c r="F70" s="29"/>
      <c r="G70" s="33"/>
      <c r="H70" s="30"/>
    </row>
    <row r="71" spans="1:8" ht="12.75">
      <c r="A71" s="34"/>
      <c r="B71" s="26"/>
      <c r="C71" s="27"/>
      <c r="D71" s="21"/>
      <c r="E71" s="28"/>
      <c r="F71" s="29"/>
      <c r="G71" s="33"/>
      <c r="H71" s="30"/>
    </row>
    <row r="72" spans="1:8" ht="12.75">
      <c r="A72" s="34"/>
      <c r="B72" s="155">
        <v>1979</v>
      </c>
      <c r="C72" s="32" t="s">
        <v>42</v>
      </c>
      <c r="D72" s="21"/>
      <c r="E72" s="28"/>
      <c r="F72" s="29" t="s">
        <v>296</v>
      </c>
      <c r="G72" s="33">
        <v>2581.49</v>
      </c>
      <c r="H72" s="30">
        <f>G72+G73+G74</f>
        <v>2581.49</v>
      </c>
    </row>
    <row r="73" spans="1:8" ht="12.75">
      <c r="A73" s="34"/>
      <c r="B73" s="26"/>
      <c r="C73" s="27" t="s">
        <v>14</v>
      </c>
      <c r="D73" s="21"/>
      <c r="E73" s="28"/>
      <c r="F73" s="29"/>
      <c r="G73" s="33"/>
      <c r="H73" s="30"/>
    </row>
    <row r="74" spans="1:8" ht="12.75">
      <c r="A74" s="34"/>
      <c r="B74" s="26"/>
      <c r="C74" s="27"/>
      <c r="D74" s="21"/>
      <c r="E74" s="28"/>
      <c r="F74" s="29"/>
      <c r="G74" s="33"/>
      <c r="H74" s="30"/>
    </row>
    <row r="75" spans="1:8" ht="12.75">
      <c r="A75" s="34"/>
      <c r="B75" s="155">
        <v>1982</v>
      </c>
      <c r="C75" s="32" t="s">
        <v>297</v>
      </c>
      <c r="D75" s="21"/>
      <c r="E75" s="28"/>
      <c r="F75" s="29" t="s">
        <v>298</v>
      </c>
      <c r="G75" s="33">
        <v>1893.62</v>
      </c>
      <c r="H75" s="30">
        <f>G75+G76+G77</f>
        <v>1893.62</v>
      </c>
    </row>
    <row r="76" spans="1:8" ht="12.75">
      <c r="A76" s="34"/>
      <c r="B76" s="26"/>
      <c r="C76" s="27" t="s">
        <v>12</v>
      </c>
      <c r="D76" s="21"/>
      <c r="E76" s="28"/>
      <c r="F76" s="29"/>
      <c r="G76" s="33"/>
      <c r="H76" s="30"/>
    </row>
    <row r="77" spans="1:8" ht="12.75">
      <c r="A77" s="34"/>
      <c r="B77" s="26"/>
      <c r="C77" s="27"/>
      <c r="D77" s="21"/>
      <c r="E77" s="28"/>
      <c r="F77" s="29"/>
      <c r="G77" s="33"/>
      <c r="H77" s="30"/>
    </row>
    <row r="78" spans="1:8" ht="12.75">
      <c r="A78" s="34"/>
      <c r="B78" s="155">
        <v>1983</v>
      </c>
      <c r="C78" s="32" t="s">
        <v>44</v>
      </c>
      <c r="D78" s="21"/>
      <c r="E78" s="28"/>
      <c r="F78" s="29" t="s">
        <v>299</v>
      </c>
      <c r="G78" s="33">
        <v>8803.91</v>
      </c>
      <c r="H78" s="30">
        <f>G78+G79+G80</f>
        <v>8803.91</v>
      </c>
    </row>
    <row r="79" spans="1:8" ht="12.75">
      <c r="A79" s="34"/>
      <c r="B79" s="26"/>
      <c r="C79" s="27" t="s">
        <v>45</v>
      </c>
      <c r="D79" s="21"/>
      <c r="E79" s="28"/>
      <c r="F79" s="29"/>
      <c r="G79" s="33"/>
      <c r="H79" s="30"/>
    </row>
    <row r="80" spans="1:8" ht="12.75">
      <c r="A80" s="34"/>
      <c r="B80" s="26"/>
      <c r="C80" s="27"/>
      <c r="D80" s="21"/>
      <c r="E80" s="28"/>
      <c r="F80" s="29"/>
      <c r="G80" s="33"/>
      <c r="H80" s="30"/>
    </row>
    <row r="81" spans="1:8" ht="12.75">
      <c r="A81" s="34"/>
      <c r="B81" s="155">
        <v>1984</v>
      </c>
      <c r="C81" s="32" t="s">
        <v>46</v>
      </c>
      <c r="D81" s="21"/>
      <c r="E81" s="28"/>
      <c r="F81" s="29" t="s">
        <v>300</v>
      </c>
      <c r="G81" s="33">
        <v>919.28</v>
      </c>
      <c r="H81" s="30">
        <f>G81+G82</f>
        <v>919.28</v>
      </c>
    </row>
    <row r="82" spans="1:8" ht="12.75">
      <c r="A82" s="34"/>
      <c r="B82" s="26"/>
      <c r="C82" s="27" t="s">
        <v>12</v>
      </c>
      <c r="D82" s="21"/>
      <c r="E82" s="28"/>
      <c r="F82" s="29"/>
      <c r="G82" s="33"/>
      <c r="H82" s="30"/>
    </row>
    <row r="83" spans="1:8" ht="12.75">
      <c r="A83" s="34"/>
      <c r="B83" s="26"/>
      <c r="C83" s="27"/>
      <c r="D83" s="21"/>
      <c r="E83" s="28"/>
      <c r="F83" s="29"/>
      <c r="G83" s="33"/>
      <c r="H83" s="30"/>
    </row>
    <row r="84" spans="1:8" ht="12.75">
      <c r="A84" s="34"/>
      <c r="B84" s="155">
        <v>1985</v>
      </c>
      <c r="C84" s="32" t="s">
        <v>47</v>
      </c>
      <c r="D84" s="21"/>
      <c r="E84" s="28"/>
      <c r="F84" s="29" t="s">
        <v>301</v>
      </c>
      <c r="G84" s="29">
        <v>1425.56</v>
      </c>
      <c r="H84" s="30">
        <f>G84+G85+G86</f>
        <v>1425.56</v>
      </c>
    </row>
    <row r="85" spans="1:8" ht="12.75">
      <c r="A85" s="34"/>
      <c r="B85" s="26"/>
      <c r="C85" s="27" t="s">
        <v>12</v>
      </c>
      <c r="D85" s="21"/>
      <c r="E85" s="28"/>
      <c r="F85" s="29"/>
      <c r="G85" s="29"/>
      <c r="H85" s="46"/>
    </row>
    <row r="86" spans="1:8" ht="12.75">
      <c r="A86" s="34"/>
      <c r="B86" s="26"/>
      <c r="C86" s="27"/>
      <c r="D86" s="21"/>
      <c r="E86" s="28"/>
      <c r="F86" s="29"/>
      <c r="G86" s="29"/>
      <c r="H86" s="46"/>
    </row>
    <row r="87" spans="1:8" ht="12.75">
      <c r="A87" s="34"/>
      <c r="B87" s="155">
        <v>1986</v>
      </c>
      <c r="C87" s="32" t="s">
        <v>48</v>
      </c>
      <c r="D87" s="21"/>
      <c r="E87" s="28"/>
      <c r="F87" s="29" t="s">
        <v>302</v>
      </c>
      <c r="G87" s="33">
        <v>115.66</v>
      </c>
      <c r="H87" s="30">
        <f>G87+G88</f>
        <v>115.66</v>
      </c>
    </row>
    <row r="88" spans="1:8" ht="12.75">
      <c r="A88" s="34"/>
      <c r="B88" s="26"/>
      <c r="C88" s="27" t="s">
        <v>12</v>
      </c>
      <c r="D88" s="21"/>
      <c r="E88" s="28"/>
      <c r="F88" s="29"/>
      <c r="G88" s="33"/>
      <c r="H88" s="30"/>
    </row>
    <row r="89" spans="1:8" ht="12.75">
      <c r="A89" s="34"/>
      <c r="B89" s="26"/>
      <c r="C89" s="27"/>
      <c r="D89" s="21"/>
      <c r="E89" s="28"/>
      <c r="F89" s="29"/>
      <c r="G89" s="33"/>
      <c r="H89" s="30"/>
    </row>
    <row r="90" spans="1:8" ht="12.75">
      <c r="A90" s="34"/>
      <c r="B90" s="155">
        <v>1987</v>
      </c>
      <c r="C90" s="32" t="s">
        <v>49</v>
      </c>
      <c r="D90" s="21"/>
      <c r="E90" s="28"/>
      <c r="F90" s="29" t="s">
        <v>303</v>
      </c>
      <c r="G90" s="33">
        <v>992.74</v>
      </c>
      <c r="H90" s="30">
        <f>G90+G91</f>
        <v>992.74</v>
      </c>
    </row>
    <row r="91" spans="1:8" ht="12.75">
      <c r="A91" s="34"/>
      <c r="B91" s="26"/>
      <c r="C91" s="27" t="s">
        <v>12</v>
      </c>
      <c r="D91" s="21"/>
      <c r="E91" s="28"/>
      <c r="F91" s="29"/>
      <c r="G91" s="33"/>
      <c r="H91" s="30"/>
    </row>
    <row r="92" spans="1:8" ht="12.75">
      <c r="A92" s="34"/>
      <c r="B92" s="26"/>
      <c r="C92" s="27"/>
      <c r="D92" s="21"/>
      <c r="E92" s="28"/>
      <c r="F92" s="29"/>
      <c r="G92" s="33"/>
      <c r="H92" s="30"/>
    </row>
    <row r="93" spans="1:8" ht="12.75">
      <c r="A93" s="34"/>
      <c r="B93" s="155">
        <v>1988</v>
      </c>
      <c r="C93" s="20" t="s">
        <v>50</v>
      </c>
      <c r="D93" s="47"/>
      <c r="E93" s="22"/>
      <c r="F93" s="29" t="s">
        <v>304</v>
      </c>
      <c r="G93" s="33">
        <v>1029.58</v>
      </c>
      <c r="H93" s="30">
        <f>G93+G94</f>
        <v>1029.58</v>
      </c>
    </row>
    <row r="94" spans="1:8" ht="12.75">
      <c r="A94" s="65"/>
      <c r="B94" s="42"/>
      <c r="C94" s="49" t="s">
        <v>12</v>
      </c>
      <c r="D94" s="40"/>
      <c r="E94" s="41"/>
      <c r="F94" s="29"/>
      <c r="G94" s="33"/>
      <c r="H94" s="30"/>
    </row>
    <row r="95" spans="1:8" ht="12.75">
      <c r="A95" s="65"/>
      <c r="B95" s="42"/>
      <c r="C95" s="49"/>
      <c r="D95" s="40"/>
      <c r="E95" s="41"/>
      <c r="F95" s="29"/>
      <c r="G95" s="33"/>
      <c r="H95" s="30"/>
    </row>
    <row r="96" spans="1:8" ht="12.75">
      <c r="A96" s="34"/>
      <c r="B96" s="155">
        <v>1981</v>
      </c>
      <c r="C96" s="50" t="s">
        <v>51</v>
      </c>
      <c r="D96" s="21"/>
      <c r="E96" s="28"/>
      <c r="F96" s="29" t="s">
        <v>305</v>
      </c>
      <c r="G96" s="33">
        <v>2485.1</v>
      </c>
      <c r="H96" s="30">
        <f>G96+G97+G98</f>
        <v>2485.1</v>
      </c>
    </row>
    <row r="97" spans="1:8" ht="12.75">
      <c r="A97" s="65"/>
      <c r="B97" s="76"/>
      <c r="C97" s="51" t="s">
        <v>12</v>
      </c>
      <c r="D97" s="40"/>
      <c r="E97" s="41"/>
      <c r="F97" s="29"/>
      <c r="G97" s="33"/>
      <c r="H97" s="30"/>
    </row>
    <row r="98" spans="1:8" ht="12.75">
      <c r="A98" s="65"/>
      <c r="B98" s="76"/>
      <c r="C98" s="51"/>
      <c r="D98" s="40"/>
      <c r="E98" s="41"/>
      <c r="F98" s="29"/>
      <c r="G98" s="33"/>
      <c r="H98" s="30"/>
    </row>
    <row r="99" spans="1:8" ht="12.75">
      <c r="A99" s="34"/>
      <c r="B99" s="156">
        <v>1989</v>
      </c>
      <c r="C99" s="54" t="s">
        <v>52</v>
      </c>
      <c r="D99" s="21"/>
      <c r="E99" s="28"/>
      <c r="F99" s="29" t="s">
        <v>306</v>
      </c>
      <c r="G99" s="33">
        <v>763.03</v>
      </c>
      <c r="H99" s="30">
        <f>G99+G100+G101</f>
        <v>763.03</v>
      </c>
    </row>
    <row r="100" spans="1:8" ht="12.75">
      <c r="A100" s="65"/>
      <c r="B100" s="76"/>
      <c r="C100" s="51" t="s">
        <v>12</v>
      </c>
      <c r="D100" s="40"/>
      <c r="E100" s="41"/>
      <c r="F100" s="29"/>
      <c r="G100" s="33"/>
      <c r="H100" s="30"/>
    </row>
    <row r="101" spans="1:8" ht="12" customHeight="1">
      <c r="A101" s="65"/>
      <c r="B101" s="76"/>
      <c r="C101" s="51"/>
      <c r="D101" s="40"/>
      <c r="E101" s="41"/>
      <c r="F101" s="29"/>
      <c r="G101" s="33"/>
      <c r="H101" s="157"/>
    </row>
    <row r="102" spans="1:8" ht="12.75">
      <c r="A102" s="25"/>
      <c r="B102" s="156">
        <v>1991</v>
      </c>
      <c r="C102" s="54" t="s">
        <v>53</v>
      </c>
      <c r="D102" s="21"/>
      <c r="E102" s="28"/>
      <c r="F102" s="29" t="s">
        <v>307</v>
      </c>
      <c r="G102" s="29">
        <v>1611.7</v>
      </c>
      <c r="H102" s="30">
        <f>G102+G103</f>
        <v>1611.7</v>
      </c>
    </row>
    <row r="103" spans="1:8" ht="12.75">
      <c r="A103" s="48"/>
      <c r="B103" s="76"/>
      <c r="C103" s="51" t="s">
        <v>12</v>
      </c>
      <c r="D103" s="40"/>
      <c r="E103" s="41"/>
      <c r="F103" s="33"/>
      <c r="G103" s="29"/>
      <c r="H103" s="55"/>
    </row>
    <row r="104" spans="1:8" ht="12.75">
      <c r="A104" s="48"/>
      <c r="B104" s="76"/>
      <c r="C104" s="51"/>
      <c r="D104" s="40"/>
      <c r="E104" s="41"/>
      <c r="F104" s="107"/>
      <c r="G104" s="107"/>
      <c r="H104" s="55"/>
    </row>
    <row r="105" spans="1:8" ht="12.75">
      <c r="A105" s="25"/>
      <c r="B105" s="156">
        <v>1990</v>
      </c>
      <c r="C105" s="54" t="s">
        <v>54</v>
      </c>
      <c r="D105" s="21"/>
      <c r="E105" s="28"/>
      <c r="F105" s="29" t="s">
        <v>308</v>
      </c>
      <c r="G105" s="29">
        <v>2130.91</v>
      </c>
      <c r="H105" s="30">
        <f>G105+G106</f>
        <v>2130.91</v>
      </c>
    </row>
    <row r="106" spans="1:8" ht="12.75">
      <c r="A106" s="25"/>
      <c r="B106" s="38"/>
      <c r="C106" s="56" t="s">
        <v>12</v>
      </c>
      <c r="D106" s="21"/>
      <c r="E106" s="28"/>
      <c r="F106" s="29"/>
      <c r="G106" s="29"/>
      <c r="H106" s="30"/>
    </row>
    <row r="107" spans="1:8" ht="13.5" customHeight="1">
      <c r="A107" s="25"/>
      <c r="B107" s="38"/>
      <c r="C107" s="56"/>
      <c r="D107" s="21"/>
      <c r="E107" s="28"/>
      <c r="F107" s="29"/>
      <c r="G107" s="29"/>
      <c r="H107" s="30"/>
    </row>
    <row r="108" spans="1:8" ht="12.75">
      <c r="A108" s="25"/>
      <c r="B108" s="158">
        <v>1993</v>
      </c>
      <c r="C108" s="58" t="s">
        <v>55</v>
      </c>
      <c r="D108" s="59"/>
      <c r="E108" s="60"/>
      <c r="F108" s="29" t="s">
        <v>309</v>
      </c>
      <c r="G108" s="29">
        <v>12673.9</v>
      </c>
      <c r="H108" s="30">
        <f>G108+G109</f>
        <v>12673.9</v>
      </c>
    </row>
    <row r="109" spans="1:8" ht="12.75">
      <c r="A109" s="25"/>
      <c r="B109" s="154"/>
      <c r="C109" s="62" t="s">
        <v>56</v>
      </c>
      <c r="D109" s="59"/>
      <c r="E109" s="60"/>
      <c r="F109" s="29"/>
      <c r="G109" s="29"/>
      <c r="H109" s="30"/>
    </row>
    <row r="110" spans="1:8" ht="15" customHeight="1">
      <c r="A110" s="25"/>
      <c r="B110" s="154"/>
      <c r="C110" s="62"/>
      <c r="D110" s="59"/>
      <c r="E110" s="60"/>
      <c r="F110" s="29"/>
      <c r="G110" s="29"/>
      <c r="H110" s="30"/>
    </row>
    <row r="111" spans="1:8" ht="12.75">
      <c r="A111" s="25"/>
      <c r="B111" s="159">
        <v>1994</v>
      </c>
      <c r="C111" s="58" t="s">
        <v>57</v>
      </c>
      <c r="D111" s="59"/>
      <c r="E111" s="63"/>
      <c r="F111" s="29" t="s">
        <v>310</v>
      </c>
      <c r="G111" s="29">
        <v>1634.02</v>
      </c>
      <c r="H111" s="30">
        <f>G111+G112</f>
        <v>1634.02</v>
      </c>
    </row>
    <row r="112" spans="1:8" ht="12.75">
      <c r="A112" s="25"/>
      <c r="B112" s="159"/>
      <c r="C112" s="62" t="s">
        <v>58</v>
      </c>
      <c r="D112" s="59"/>
      <c r="E112" s="60"/>
      <c r="F112" s="29"/>
      <c r="G112" s="29"/>
      <c r="H112" s="30"/>
    </row>
    <row r="113" spans="1:8" ht="12" customHeight="1">
      <c r="A113" s="25"/>
      <c r="B113" s="61"/>
      <c r="C113" s="58"/>
      <c r="D113" s="59"/>
      <c r="E113" s="60"/>
      <c r="F113" s="29"/>
      <c r="G113" s="29"/>
      <c r="H113" s="30"/>
    </row>
    <row r="114" spans="1:8" ht="12.75">
      <c r="A114" s="160"/>
      <c r="B114" s="38">
        <v>1995</v>
      </c>
      <c r="C114" s="54" t="s">
        <v>311</v>
      </c>
      <c r="D114" s="21"/>
      <c r="E114" s="28"/>
      <c r="F114" s="29" t="s">
        <v>312</v>
      </c>
      <c r="G114" s="29">
        <v>1608.12</v>
      </c>
      <c r="H114" s="30">
        <f>G114+G115</f>
        <v>1608.12</v>
      </c>
    </row>
    <row r="115" spans="1:8" ht="12.75">
      <c r="A115" s="25"/>
      <c r="B115" s="38"/>
      <c r="C115" s="56" t="s">
        <v>313</v>
      </c>
      <c r="D115" s="21"/>
      <c r="E115" s="28"/>
      <c r="F115" s="29"/>
      <c r="G115" s="29"/>
      <c r="H115" s="30"/>
    </row>
    <row r="116" spans="1:8" ht="12.75">
      <c r="A116" s="25"/>
      <c r="B116" s="38"/>
      <c r="C116" s="56"/>
      <c r="D116" s="21"/>
      <c r="E116" s="28"/>
      <c r="F116" s="29"/>
      <c r="G116" s="29"/>
      <c r="H116" s="30"/>
    </row>
    <row r="117" spans="1:8" ht="12" customHeight="1">
      <c r="A117" s="25"/>
      <c r="B117" s="38"/>
      <c r="C117" s="54"/>
      <c r="D117" s="21"/>
      <c r="E117" s="28"/>
      <c r="F117" s="29"/>
      <c r="G117" s="29"/>
      <c r="H117" s="30"/>
    </row>
    <row r="118" spans="1:8" ht="12.75">
      <c r="A118" s="25"/>
      <c r="B118" s="154">
        <v>1996</v>
      </c>
      <c r="C118" s="58" t="s">
        <v>60</v>
      </c>
      <c r="D118" s="59"/>
      <c r="E118" s="60"/>
      <c r="F118" s="29" t="s">
        <v>314</v>
      </c>
      <c r="G118" s="29">
        <v>1287.21</v>
      </c>
      <c r="H118" s="30">
        <f>G118+G119</f>
        <v>1287.21</v>
      </c>
    </row>
    <row r="119" spans="1:8" ht="12.75">
      <c r="A119" s="25"/>
      <c r="B119" s="154"/>
      <c r="C119" s="62" t="s">
        <v>12</v>
      </c>
      <c r="D119" s="59"/>
      <c r="E119" s="60"/>
      <c r="F119" s="29"/>
      <c r="G119" s="29"/>
      <c r="H119" s="30"/>
    </row>
    <row r="120" spans="1:8" ht="14.25" customHeight="1">
      <c r="A120" s="25"/>
      <c r="B120" s="154"/>
      <c r="C120" s="58"/>
      <c r="D120" s="59"/>
      <c r="E120" s="60"/>
      <c r="F120" s="29"/>
      <c r="G120" s="29"/>
      <c r="H120" s="30"/>
    </row>
    <row r="121" spans="1:8" ht="12.75">
      <c r="A121" s="25"/>
      <c r="B121" s="38">
        <v>1997</v>
      </c>
      <c r="C121" s="54" t="s">
        <v>61</v>
      </c>
      <c r="D121" s="21"/>
      <c r="E121" s="28"/>
      <c r="F121" s="29" t="s">
        <v>315</v>
      </c>
      <c r="G121" s="29">
        <v>937.9</v>
      </c>
      <c r="H121" s="30">
        <f>G121+G122</f>
        <v>937.9</v>
      </c>
    </row>
    <row r="122" spans="1:8" ht="12.75">
      <c r="A122" s="25"/>
      <c r="B122" s="38"/>
      <c r="C122" s="56" t="s">
        <v>12</v>
      </c>
      <c r="D122" s="21"/>
      <c r="E122" s="28"/>
      <c r="F122" s="29"/>
      <c r="G122" s="29"/>
      <c r="H122" s="30"/>
    </row>
    <row r="123" spans="1:8" ht="12.75">
      <c r="A123" s="25"/>
      <c r="B123" s="38"/>
      <c r="C123" s="54"/>
      <c r="D123" s="21"/>
      <c r="E123" s="28"/>
      <c r="F123" s="29"/>
      <c r="G123" s="29"/>
      <c r="H123" s="30"/>
    </row>
    <row r="124" spans="1:8" ht="12.75">
      <c r="A124" s="25"/>
      <c r="B124" s="38">
        <v>1998</v>
      </c>
      <c r="C124" s="54" t="s">
        <v>62</v>
      </c>
      <c r="D124" s="21"/>
      <c r="E124" s="28"/>
      <c r="F124" s="29" t="s">
        <v>316</v>
      </c>
      <c r="G124" s="29">
        <v>1554.92</v>
      </c>
      <c r="H124" s="30">
        <f>G124+G125</f>
        <v>1554.92</v>
      </c>
    </row>
    <row r="125" spans="1:8" ht="12.75">
      <c r="A125" s="25"/>
      <c r="B125" s="38"/>
      <c r="C125" s="56" t="s">
        <v>35</v>
      </c>
      <c r="D125" s="21"/>
      <c r="E125" s="28"/>
      <c r="F125" s="29"/>
      <c r="G125" s="29"/>
      <c r="H125" s="30"/>
    </row>
    <row r="126" spans="1:8" ht="12.75">
      <c r="A126" s="25"/>
      <c r="B126" s="38"/>
      <c r="C126" s="54"/>
      <c r="D126" s="21"/>
      <c r="E126" s="28"/>
      <c r="F126" s="29"/>
      <c r="G126" s="29"/>
      <c r="H126" s="30"/>
    </row>
    <row r="127" spans="1:8" ht="12.75">
      <c r="A127" s="25"/>
      <c r="B127" s="38">
        <v>2000</v>
      </c>
      <c r="C127" s="54" t="s">
        <v>63</v>
      </c>
      <c r="D127" s="21"/>
      <c r="E127" s="28"/>
      <c r="F127" s="29" t="s">
        <v>317</v>
      </c>
      <c r="G127" s="29">
        <v>2853.07</v>
      </c>
      <c r="H127" s="30">
        <f>G127+G128</f>
        <v>2853.07</v>
      </c>
    </row>
    <row r="128" spans="1:8" ht="12.75">
      <c r="A128" s="25"/>
      <c r="B128" s="38"/>
      <c r="C128" s="56" t="s">
        <v>64</v>
      </c>
      <c r="D128" s="21"/>
      <c r="E128" s="28"/>
      <c r="F128" s="29"/>
      <c r="G128" s="29"/>
      <c r="H128" s="30"/>
    </row>
    <row r="129" spans="1:8" ht="12.75">
      <c r="A129" s="25"/>
      <c r="B129" s="38"/>
      <c r="C129" s="56"/>
      <c r="D129" s="21"/>
      <c r="E129" s="28"/>
      <c r="F129" s="29"/>
      <c r="G129" s="29"/>
      <c r="H129" s="30"/>
    </row>
    <row r="130" spans="1:8" ht="12.75">
      <c r="A130" s="25"/>
      <c r="B130" s="38">
        <v>2001</v>
      </c>
      <c r="C130" s="54" t="s">
        <v>65</v>
      </c>
      <c r="D130" s="21"/>
      <c r="E130" s="28"/>
      <c r="F130" s="29" t="s">
        <v>318</v>
      </c>
      <c r="G130" s="29">
        <v>2379.11</v>
      </c>
      <c r="H130" s="30">
        <f>G130+G131</f>
        <v>2379.11</v>
      </c>
    </row>
    <row r="131" spans="1:8" ht="12.75">
      <c r="A131" s="25"/>
      <c r="B131" s="38"/>
      <c r="C131" s="56" t="s">
        <v>66</v>
      </c>
      <c r="D131" s="21"/>
      <c r="E131" s="28"/>
      <c r="F131" s="29"/>
      <c r="G131" s="29"/>
      <c r="H131" s="30"/>
    </row>
    <row r="132" spans="1:8" ht="12.75">
      <c r="A132" s="25"/>
      <c r="B132" s="76"/>
      <c r="C132" s="64"/>
      <c r="D132" s="40"/>
      <c r="E132" s="41"/>
      <c r="F132" s="66"/>
      <c r="G132" s="66"/>
      <c r="H132" s="55"/>
    </row>
    <row r="133" spans="1:8" ht="12.75">
      <c r="A133" s="25"/>
      <c r="B133" s="76">
        <v>2002</v>
      </c>
      <c r="C133" s="64" t="s">
        <v>67</v>
      </c>
      <c r="D133" s="40"/>
      <c r="E133" s="41"/>
      <c r="F133" s="66" t="s">
        <v>319</v>
      </c>
      <c r="G133" s="66">
        <v>6858.88</v>
      </c>
      <c r="H133" s="55">
        <f>G133+G134+G135</f>
        <v>10740.26</v>
      </c>
    </row>
    <row r="134" spans="1:8" ht="12.75">
      <c r="A134" s="25"/>
      <c r="B134" s="76"/>
      <c r="C134" s="51" t="s">
        <v>58</v>
      </c>
      <c r="D134" s="40"/>
      <c r="E134" s="41"/>
      <c r="F134" s="66" t="s">
        <v>320</v>
      </c>
      <c r="G134" s="66">
        <v>3881.38</v>
      </c>
      <c r="H134" s="55"/>
    </row>
    <row r="135" spans="1:8" ht="12.75">
      <c r="A135" s="25"/>
      <c r="B135" s="76"/>
      <c r="C135" s="64"/>
      <c r="D135" s="40"/>
      <c r="E135" s="41"/>
      <c r="F135" s="66"/>
      <c r="G135" s="66"/>
      <c r="H135" s="55"/>
    </row>
    <row r="136" spans="1:8" ht="12.75">
      <c r="A136" s="25"/>
      <c r="B136" s="76"/>
      <c r="C136" s="64"/>
      <c r="D136" s="40"/>
      <c r="E136" s="41"/>
      <c r="F136" s="66"/>
      <c r="G136" s="66"/>
      <c r="H136" s="55"/>
    </row>
    <row r="137" spans="1:8" ht="12.75">
      <c r="A137" s="25"/>
      <c r="B137" s="76">
        <v>2003</v>
      </c>
      <c r="C137" s="64" t="s">
        <v>68</v>
      </c>
      <c r="D137" s="40"/>
      <c r="E137" s="41"/>
      <c r="F137" s="66" t="s">
        <v>321</v>
      </c>
      <c r="G137" s="66">
        <v>1923.2</v>
      </c>
      <c r="H137" s="55">
        <f>G137+G138</f>
        <v>1923.2</v>
      </c>
    </row>
    <row r="138" spans="1:8" ht="12.75">
      <c r="A138" s="25"/>
      <c r="B138" s="76"/>
      <c r="C138" s="51" t="s">
        <v>69</v>
      </c>
      <c r="D138" s="40"/>
      <c r="E138" s="41"/>
      <c r="F138" s="66"/>
      <c r="G138" s="66"/>
      <c r="H138" s="55"/>
    </row>
    <row r="139" spans="1:8" ht="12.75">
      <c r="A139" s="25"/>
      <c r="B139" s="76"/>
      <c r="C139" s="64"/>
      <c r="D139" s="40"/>
      <c r="E139" s="41"/>
      <c r="F139" s="66"/>
      <c r="G139" s="66"/>
      <c r="H139" s="55"/>
    </row>
    <row r="140" spans="1:8" ht="12.75">
      <c r="A140" s="25"/>
      <c r="B140" s="76">
        <v>2004</v>
      </c>
      <c r="C140" s="64" t="s">
        <v>70</v>
      </c>
      <c r="D140" s="40"/>
      <c r="E140" s="41"/>
      <c r="F140" s="66" t="s">
        <v>322</v>
      </c>
      <c r="G140" s="66">
        <v>1122.95</v>
      </c>
      <c r="H140" s="55">
        <f>G140+G141</f>
        <v>1122.95</v>
      </c>
    </row>
    <row r="141" spans="1:8" ht="12.75">
      <c r="A141" s="25"/>
      <c r="B141" s="76"/>
      <c r="C141" s="51" t="s">
        <v>71</v>
      </c>
      <c r="D141" s="40"/>
      <c r="E141" s="41"/>
      <c r="F141" s="66"/>
      <c r="G141" s="66"/>
      <c r="H141" s="55"/>
    </row>
    <row r="142" spans="1:8" ht="12.75">
      <c r="A142" s="25"/>
      <c r="B142" s="76"/>
      <c r="C142" s="64"/>
      <c r="D142" s="40"/>
      <c r="E142" s="41"/>
      <c r="F142" s="66"/>
      <c r="G142" s="66"/>
      <c r="H142" s="55"/>
    </row>
    <row r="143" spans="1:8" ht="12.75">
      <c r="A143" s="25"/>
      <c r="B143" s="76">
        <v>2005</v>
      </c>
      <c r="C143" s="64" t="s">
        <v>72</v>
      </c>
      <c r="D143" s="40"/>
      <c r="E143" s="41"/>
      <c r="F143" s="66" t="s">
        <v>323</v>
      </c>
      <c r="G143" s="66">
        <v>2938.89</v>
      </c>
      <c r="H143" s="55">
        <f>G143+G144+G145</f>
        <v>5345.700000000001</v>
      </c>
    </row>
    <row r="144" spans="1:8" ht="12.75">
      <c r="A144" s="25"/>
      <c r="B144" s="76"/>
      <c r="C144" s="51" t="s">
        <v>12</v>
      </c>
      <c r="D144" s="40"/>
      <c r="E144" s="41"/>
      <c r="F144" s="66" t="s">
        <v>324</v>
      </c>
      <c r="G144" s="66">
        <v>2401.46</v>
      </c>
      <c r="H144" s="55"/>
    </row>
    <row r="145" spans="1:8" ht="12.75">
      <c r="A145" s="25"/>
      <c r="B145" s="76"/>
      <c r="C145" s="64"/>
      <c r="D145" s="40"/>
      <c r="E145" s="41"/>
      <c r="F145" s="66" t="s">
        <v>325</v>
      </c>
      <c r="G145" s="66">
        <v>5.35</v>
      </c>
      <c r="H145" s="55"/>
    </row>
    <row r="146" spans="1:8" ht="12.75">
      <c r="A146" s="25"/>
      <c r="B146" s="76"/>
      <c r="C146" s="64"/>
      <c r="D146" s="40"/>
      <c r="E146" s="41"/>
      <c r="F146" s="66"/>
      <c r="G146" s="66"/>
      <c r="H146" s="55"/>
    </row>
    <row r="147" spans="1:8" ht="12.75">
      <c r="A147" s="25"/>
      <c r="B147" s="161">
        <v>3200</v>
      </c>
      <c r="C147" s="68" t="s">
        <v>73</v>
      </c>
      <c r="D147" s="69"/>
      <c r="E147" s="70"/>
      <c r="F147" s="66" t="s">
        <v>326</v>
      </c>
      <c r="G147" s="66">
        <v>6310.32</v>
      </c>
      <c r="H147" s="55">
        <f>G147+G148+G149</f>
        <v>6310.32</v>
      </c>
    </row>
    <row r="148" spans="1:8" ht="12.75">
      <c r="A148" s="25"/>
      <c r="B148" s="161"/>
      <c r="C148" s="162" t="s">
        <v>12</v>
      </c>
      <c r="D148" s="69"/>
      <c r="E148" s="70"/>
      <c r="F148" s="66"/>
      <c r="G148" s="66"/>
      <c r="H148" s="55"/>
    </row>
    <row r="149" spans="1:8" ht="16.5" customHeight="1">
      <c r="A149" s="25"/>
      <c r="B149" s="161"/>
      <c r="C149" s="68"/>
      <c r="D149" s="69"/>
      <c r="E149" s="70"/>
      <c r="F149" s="66"/>
      <c r="G149" s="66"/>
      <c r="H149" s="55"/>
    </row>
    <row r="150" spans="1:8" ht="12.75">
      <c r="A150" s="25"/>
      <c r="B150" s="76">
        <v>3300</v>
      </c>
      <c r="C150" s="64" t="s">
        <v>74</v>
      </c>
      <c r="D150" s="71"/>
      <c r="E150" s="41"/>
      <c r="F150" s="66" t="s">
        <v>327</v>
      </c>
      <c r="G150" s="66">
        <v>6357.18</v>
      </c>
      <c r="H150" s="55">
        <f>G150+G151</f>
        <v>6357.18</v>
      </c>
    </row>
    <row r="151" spans="1:8" ht="12.75">
      <c r="A151" s="25"/>
      <c r="B151" s="76"/>
      <c r="C151" s="51" t="s">
        <v>75</v>
      </c>
      <c r="D151" s="34"/>
      <c r="E151" s="41"/>
      <c r="F151" s="66"/>
      <c r="G151" s="66"/>
      <c r="H151" s="55"/>
    </row>
    <row r="152" spans="1:8" ht="12.75">
      <c r="A152" s="25"/>
      <c r="B152" s="76"/>
      <c r="C152" s="64"/>
      <c r="D152" s="34"/>
      <c r="E152" s="41"/>
      <c r="F152" s="66"/>
      <c r="G152" s="66"/>
      <c r="H152" s="55"/>
    </row>
    <row r="153" spans="1:8" ht="12.75">
      <c r="A153" s="25"/>
      <c r="B153" s="76">
        <v>3682</v>
      </c>
      <c r="C153" s="64" t="s">
        <v>76</v>
      </c>
      <c r="D153" s="71"/>
      <c r="E153" s="41"/>
      <c r="F153" s="34" t="s">
        <v>328</v>
      </c>
      <c r="G153" s="29">
        <v>487.06</v>
      </c>
      <c r="H153" s="55">
        <f>G153+G154</f>
        <v>487.06</v>
      </c>
    </row>
    <row r="154" spans="1:8" ht="12.75">
      <c r="A154" s="25"/>
      <c r="B154" s="76"/>
      <c r="C154" s="51" t="s">
        <v>12</v>
      </c>
      <c r="D154" s="34"/>
      <c r="E154" s="41"/>
      <c r="F154" s="66"/>
      <c r="G154" s="66"/>
      <c r="H154" s="55"/>
    </row>
    <row r="155" spans="1:8" ht="16.5" customHeight="1">
      <c r="A155" s="48"/>
      <c r="B155" s="76"/>
      <c r="C155" s="64"/>
      <c r="D155" s="34"/>
      <c r="E155" s="41"/>
      <c r="F155" s="66"/>
      <c r="G155" s="66"/>
      <c r="H155" s="55"/>
    </row>
    <row r="156" spans="1:8" ht="12.75">
      <c r="A156" s="48"/>
      <c r="B156" s="76">
        <v>3137</v>
      </c>
      <c r="C156" s="64" t="s">
        <v>77</v>
      </c>
      <c r="D156" s="73"/>
      <c r="E156" s="41"/>
      <c r="F156" s="66"/>
      <c r="G156" s="66"/>
      <c r="H156" s="55">
        <f>G156+G157</f>
        <v>0</v>
      </c>
    </row>
    <row r="157" spans="1:8" ht="12.75">
      <c r="A157" s="48"/>
      <c r="B157" s="76"/>
      <c r="C157" s="51" t="s">
        <v>12</v>
      </c>
      <c r="D157" s="34"/>
      <c r="E157" s="41"/>
      <c r="F157" s="66"/>
      <c r="G157" s="66"/>
      <c r="H157" s="55"/>
    </row>
    <row r="158" spans="1:8" ht="15" customHeight="1">
      <c r="A158" s="48"/>
      <c r="B158" s="76"/>
      <c r="C158" s="64"/>
      <c r="D158" s="34"/>
      <c r="E158" s="41"/>
      <c r="F158" s="66"/>
      <c r="G158" s="66"/>
      <c r="H158" s="55"/>
    </row>
    <row r="159" spans="1:8" ht="12.75">
      <c r="A159" s="48"/>
      <c r="B159" s="76">
        <v>1619</v>
      </c>
      <c r="C159" s="64" t="s">
        <v>0</v>
      </c>
      <c r="D159" s="34"/>
      <c r="E159" s="41"/>
      <c r="F159" s="66" t="s">
        <v>329</v>
      </c>
      <c r="G159" s="66">
        <v>2733.55</v>
      </c>
      <c r="H159" s="55">
        <f>G159+G160</f>
        <v>2733.55</v>
      </c>
    </row>
    <row r="160" spans="1:8" ht="12.75">
      <c r="A160" s="48"/>
      <c r="B160" s="76"/>
      <c r="C160" s="51" t="s">
        <v>78</v>
      </c>
      <c r="D160" s="34"/>
      <c r="E160" s="41"/>
      <c r="F160" s="66"/>
      <c r="G160" s="66"/>
      <c r="H160" s="55"/>
    </row>
    <row r="161" spans="1:8" ht="15" customHeight="1">
      <c r="A161" s="48"/>
      <c r="B161" s="76"/>
      <c r="C161" s="64"/>
      <c r="D161" s="34"/>
      <c r="E161" s="41"/>
      <c r="F161" s="66"/>
      <c r="G161" s="66"/>
      <c r="H161" s="55"/>
    </row>
    <row r="162" spans="1:8" ht="12.75">
      <c r="A162" s="48"/>
      <c r="B162" s="76">
        <v>1620</v>
      </c>
      <c r="C162" s="64" t="s">
        <v>79</v>
      </c>
      <c r="D162" s="34"/>
      <c r="E162" s="41"/>
      <c r="F162" s="66" t="s">
        <v>330</v>
      </c>
      <c r="G162" s="66">
        <v>1932.37</v>
      </c>
      <c r="H162" s="55">
        <f>G162+G163</f>
        <v>1932.37</v>
      </c>
    </row>
    <row r="163" spans="1:8" ht="12.75">
      <c r="A163" s="48"/>
      <c r="B163" s="76"/>
      <c r="C163" s="51" t="s">
        <v>12</v>
      </c>
      <c r="D163" s="34"/>
      <c r="E163" s="41"/>
      <c r="F163" s="66"/>
      <c r="G163" s="66"/>
      <c r="H163" s="55"/>
    </row>
    <row r="164" spans="1:8" ht="12.75">
      <c r="A164" s="48"/>
      <c r="B164" s="76"/>
      <c r="C164" s="64"/>
      <c r="D164" s="34"/>
      <c r="E164" s="41"/>
      <c r="F164" s="66"/>
      <c r="G164" s="66"/>
      <c r="H164" s="55"/>
    </row>
    <row r="165" spans="1:8" ht="12.75">
      <c r="A165" s="48"/>
      <c r="B165" s="76">
        <v>1621</v>
      </c>
      <c r="C165" s="64" t="s">
        <v>80</v>
      </c>
      <c r="D165" s="8"/>
      <c r="E165" s="41"/>
      <c r="F165" s="66" t="s">
        <v>331</v>
      </c>
      <c r="G165" s="66">
        <v>1868.59</v>
      </c>
      <c r="H165" s="55">
        <f>G165+G166</f>
        <v>1868.59</v>
      </c>
    </row>
    <row r="166" spans="1:8" ht="12.75">
      <c r="A166" s="48"/>
      <c r="B166" s="76"/>
      <c r="C166" s="51" t="s">
        <v>12</v>
      </c>
      <c r="D166" s="34"/>
      <c r="E166" s="41"/>
      <c r="F166" s="66"/>
      <c r="G166" s="66"/>
      <c r="H166" s="55"/>
    </row>
    <row r="167" spans="1:8" ht="12.75">
      <c r="A167" s="48"/>
      <c r="B167" s="76"/>
      <c r="C167" s="64"/>
      <c r="D167" s="34"/>
      <c r="E167" s="41"/>
      <c r="F167" s="66"/>
      <c r="G167" s="66"/>
      <c r="H167" s="55"/>
    </row>
    <row r="168" spans="1:8" ht="12.75">
      <c r="A168" s="48"/>
      <c r="B168" s="76">
        <v>1746</v>
      </c>
      <c r="C168" s="64" t="s">
        <v>332</v>
      </c>
      <c r="D168" s="74"/>
      <c r="E168" s="41"/>
      <c r="F168" s="66" t="s">
        <v>333</v>
      </c>
      <c r="G168" s="66">
        <v>584.37</v>
      </c>
      <c r="H168" s="55">
        <f>G168+G169</f>
        <v>584.37</v>
      </c>
    </row>
    <row r="169" spans="1:8" ht="12.75">
      <c r="A169" s="48"/>
      <c r="B169" s="76"/>
      <c r="C169" s="51" t="s">
        <v>334</v>
      </c>
      <c r="D169" s="8"/>
      <c r="E169" s="41"/>
      <c r="F169" s="66"/>
      <c r="G169" s="66"/>
      <c r="H169" s="55"/>
    </row>
    <row r="170" spans="1:8" ht="12.75">
      <c r="A170" s="48"/>
      <c r="B170" s="76"/>
      <c r="C170" s="72"/>
      <c r="D170" s="74"/>
      <c r="E170" s="41"/>
      <c r="F170" s="66"/>
      <c r="G170" s="66"/>
      <c r="H170" s="55"/>
    </row>
    <row r="171" spans="1:8" ht="12.75">
      <c r="A171" s="48"/>
      <c r="B171" s="76">
        <v>2080</v>
      </c>
      <c r="C171" s="64" t="s">
        <v>335</v>
      </c>
      <c r="D171" s="74"/>
      <c r="E171" s="41"/>
      <c r="F171" s="66" t="s">
        <v>336</v>
      </c>
      <c r="G171" s="66">
        <v>1829.94</v>
      </c>
      <c r="H171" s="55">
        <f>G171+G172</f>
        <v>1829.94</v>
      </c>
    </row>
    <row r="172" spans="1:8" ht="12.75">
      <c r="A172" s="48"/>
      <c r="B172" s="76"/>
      <c r="C172" s="51" t="s">
        <v>337</v>
      </c>
      <c r="D172" s="8"/>
      <c r="E172" s="41"/>
      <c r="F172" s="66"/>
      <c r="G172" s="66"/>
      <c r="H172" s="55"/>
    </row>
    <row r="173" spans="1:8" ht="12.75">
      <c r="A173" s="48"/>
      <c r="B173" s="76"/>
      <c r="C173" s="51"/>
      <c r="D173" s="74"/>
      <c r="E173" s="41"/>
      <c r="F173" s="66"/>
      <c r="G173" s="66"/>
      <c r="H173" s="55"/>
    </row>
    <row r="174" spans="1:8" ht="12.75">
      <c r="A174" s="48"/>
      <c r="B174" s="76">
        <v>2719</v>
      </c>
      <c r="C174" s="64" t="s">
        <v>338</v>
      </c>
      <c r="D174" s="74"/>
      <c r="E174" s="41"/>
      <c r="F174" s="66" t="s">
        <v>339</v>
      </c>
      <c r="G174" s="66">
        <v>3013.56</v>
      </c>
      <c r="H174" s="55">
        <f>G174+G175</f>
        <v>3013.56</v>
      </c>
    </row>
    <row r="175" spans="1:8" ht="12.75">
      <c r="A175" s="48"/>
      <c r="B175" s="76"/>
      <c r="C175" s="51" t="s">
        <v>12</v>
      </c>
      <c r="D175" s="8"/>
      <c r="E175" s="41"/>
      <c r="F175" s="66"/>
      <c r="G175" s="66"/>
      <c r="H175" s="55"/>
    </row>
    <row r="176" spans="1:8" ht="12.75">
      <c r="A176" s="48"/>
      <c r="B176" s="76"/>
      <c r="C176" s="51"/>
      <c r="D176" s="74"/>
      <c r="E176" s="41"/>
      <c r="F176" s="66"/>
      <c r="G176" s="66"/>
      <c r="H176" s="55"/>
    </row>
    <row r="177" spans="1:8" ht="12.75">
      <c r="A177" s="48"/>
      <c r="B177" s="65">
        <v>2213</v>
      </c>
      <c r="C177" s="72" t="s">
        <v>84</v>
      </c>
      <c r="D177" s="74"/>
      <c r="E177" s="41"/>
      <c r="F177" s="66" t="s">
        <v>340</v>
      </c>
      <c r="G177" s="66">
        <v>2987.03</v>
      </c>
      <c r="H177" s="55">
        <f>G177+G178</f>
        <v>2987.03</v>
      </c>
    </row>
    <row r="178" spans="1:8" ht="12.75">
      <c r="A178" s="48"/>
      <c r="B178" s="65"/>
      <c r="C178" s="72" t="s">
        <v>85</v>
      </c>
      <c r="D178" s="8"/>
      <c r="E178" s="41"/>
      <c r="F178" s="66"/>
      <c r="G178" s="66"/>
      <c r="H178" s="55"/>
    </row>
    <row r="179" spans="1:8" ht="12.75">
      <c r="A179" s="48"/>
      <c r="B179" s="65"/>
      <c r="C179" s="72"/>
      <c r="D179" s="74"/>
      <c r="E179" s="41"/>
      <c r="F179" s="66"/>
      <c r="G179" s="66"/>
      <c r="H179" s="55"/>
    </row>
    <row r="180" spans="1:8" ht="12.75">
      <c r="A180" s="48"/>
      <c r="B180" s="163">
        <v>3122</v>
      </c>
      <c r="C180" s="164" t="s">
        <v>86</v>
      </c>
      <c r="D180" s="74"/>
      <c r="E180" s="41"/>
      <c r="F180" s="66" t="s">
        <v>341</v>
      </c>
      <c r="G180" s="66">
        <v>1601.2</v>
      </c>
      <c r="H180" s="55">
        <f>G180+G181</f>
        <v>1601.2</v>
      </c>
    </row>
    <row r="181" spans="1:8" ht="12.75">
      <c r="A181" s="48"/>
      <c r="B181" s="163"/>
      <c r="C181" s="164" t="s">
        <v>87</v>
      </c>
      <c r="D181" s="8"/>
      <c r="E181" s="41"/>
      <c r="F181" s="66"/>
      <c r="G181" s="66"/>
      <c r="H181" s="55"/>
    </row>
    <row r="182" spans="1:8" ht="12.75">
      <c r="A182" s="48"/>
      <c r="B182" s="165"/>
      <c r="C182" s="78"/>
      <c r="D182" s="74"/>
      <c r="E182" s="41"/>
      <c r="F182" s="66"/>
      <c r="G182" s="66"/>
      <c r="H182" s="55"/>
    </row>
    <row r="183" spans="1:8" ht="12.75">
      <c r="A183" s="48"/>
      <c r="B183" s="79">
        <v>1718</v>
      </c>
      <c r="C183" s="72" t="s">
        <v>88</v>
      </c>
      <c r="D183" s="74"/>
      <c r="E183" s="41"/>
      <c r="F183" s="66" t="s">
        <v>342</v>
      </c>
      <c r="G183" s="66">
        <v>2851.89</v>
      </c>
      <c r="H183" s="55">
        <f>G183+G184</f>
        <v>2851.89</v>
      </c>
    </row>
    <row r="184" spans="1:8" ht="12.75">
      <c r="A184" s="48"/>
      <c r="B184" s="38"/>
      <c r="C184" s="78" t="s">
        <v>89</v>
      </c>
      <c r="D184" s="74"/>
      <c r="E184" s="28"/>
      <c r="F184" s="66"/>
      <c r="G184" s="66"/>
      <c r="H184" s="55"/>
    </row>
    <row r="185" spans="1:8" ht="12.75">
      <c r="A185" s="48"/>
      <c r="B185" s="76"/>
      <c r="C185" s="72"/>
      <c r="D185" s="74"/>
      <c r="E185" s="41"/>
      <c r="F185" s="66"/>
      <c r="G185" s="66"/>
      <c r="H185" s="55"/>
    </row>
    <row r="186" spans="1:8" ht="12.75">
      <c r="A186" s="48"/>
      <c r="B186" s="79">
        <v>2191</v>
      </c>
      <c r="C186" s="72" t="s">
        <v>90</v>
      </c>
      <c r="D186" s="74"/>
      <c r="E186" s="41"/>
      <c r="F186" s="66" t="s">
        <v>343</v>
      </c>
      <c r="G186" s="66">
        <v>1258.14</v>
      </c>
      <c r="H186" s="55">
        <f>G186+G187</f>
        <v>1258.14</v>
      </c>
    </row>
    <row r="187" spans="1:8" ht="12.75">
      <c r="A187" s="48"/>
      <c r="B187" s="79"/>
      <c r="C187" s="72" t="s">
        <v>91</v>
      </c>
      <c r="D187" s="74"/>
      <c r="E187" s="41"/>
      <c r="F187" s="66"/>
      <c r="G187" s="66"/>
      <c r="H187" s="55"/>
    </row>
    <row r="188" spans="1:8" ht="12.75">
      <c r="A188" s="48"/>
      <c r="B188" s="79"/>
      <c r="C188" s="72"/>
      <c r="D188" s="74"/>
      <c r="E188" s="41"/>
      <c r="F188" s="66"/>
      <c r="G188" s="66"/>
      <c r="H188" s="55"/>
    </row>
    <row r="189" spans="1:8" ht="12.75">
      <c r="A189" s="48"/>
      <c r="B189" s="79">
        <v>2486</v>
      </c>
      <c r="C189" s="72" t="s">
        <v>106</v>
      </c>
      <c r="D189" s="74"/>
      <c r="E189" s="41"/>
      <c r="F189" s="66" t="s">
        <v>344</v>
      </c>
      <c r="G189" s="66">
        <v>937.92</v>
      </c>
      <c r="H189" s="55">
        <f>G189+G190</f>
        <v>937.92</v>
      </c>
    </row>
    <row r="190" spans="1:8" ht="12.75">
      <c r="A190" s="48"/>
      <c r="B190" s="79"/>
      <c r="C190" s="72" t="s">
        <v>107</v>
      </c>
      <c r="D190" s="74"/>
      <c r="E190" s="41"/>
      <c r="F190" s="66"/>
      <c r="G190" s="66"/>
      <c r="H190" s="55"/>
    </row>
    <row r="191" spans="1:8" ht="13.5" thickBot="1">
      <c r="A191" s="48"/>
      <c r="B191" s="76"/>
      <c r="C191" s="72"/>
      <c r="D191" s="34"/>
      <c r="E191" s="41"/>
      <c r="F191" s="66"/>
      <c r="G191" s="66"/>
      <c r="H191" s="55"/>
    </row>
    <row r="192" spans="1:8" ht="13.5" thickBot="1">
      <c r="A192" s="87"/>
      <c r="B192" s="88"/>
      <c r="C192" s="89" t="s">
        <v>92</v>
      </c>
      <c r="D192" s="90"/>
      <c r="E192" s="91"/>
      <c r="F192" s="92"/>
      <c r="G192" s="93">
        <f>SUM(G11:G191)</f>
        <v>169285.81000000006</v>
      </c>
      <c r="H192" s="104">
        <f>SUM(H11:H191)</f>
        <v>169285.81000000003</v>
      </c>
    </row>
    <row r="193" spans="5:8" ht="12.75">
      <c r="E193" s="4"/>
      <c r="F193" s="5"/>
      <c r="G193" s="5"/>
      <c r="H193" s="94"/>
    </row>
    <row r="194" spans="5:7" ht="12.75">
      <c r="E194" s="5"/>
      <c r="F194" s="5"/>
      <c r="G194" s="5"/>
    </row>
    <row r="195" spans="1:3" ht="12.75">
      <c r="A195" s="1" t="s">
        <v>2</v>
      </c>
      <c r="B195" s="1"/>
      <c r="C195" s="1"/>
    </row>
    <row r="196" spans="1:8" ht="12.75">
      <c r="A196" s="1" t="s">
        <v>1</v>
      </c>
      <c r="B196" s="1"/>
      <c r="C196" s="1"/>
      <c r="H196" s="35"/>
    </row>
    <row r="197" ht="12.75">
      <c r="H197" s="35"/>
    </row>
    <row r="198" ht="12.75">
      <c r="D198" s="8" t="s">
        <v>345</v>
      </c>
    </row>
    <row r="199" spans="1:8" ht="12.75">
      <c r="A199" s="4"/>
      <c r="B199" s="7"/>
      <c r="C199" s="8"/>
      <c r="D199" s="8" t="s">
        <v>273</v>
      </c>
      <c r="E199" s="8"/>
      <c r="G199" s="5"/>
      <c r="H199" s="94"/>
    </row>
    <row r="200" spans="5:8" ht="12.75">
      <c r="E200" s="4"/>
      <c r="F200" s="5"/>
      <c r="G200" s="5" t="s">
        <v>274</v>
      </c>
      <c r="H200" s="94"/>
    </row>
    <row r="201" spans="2:8" ht="12.75">
      <c r="B201" s="2" t="s">
        <v>3</v>
      </c>
      <c r="C201" s="1"/>
      <c r="D201" s="4" t="s">
        <v>104</v>
      </c>
      <c r="E201" s="4"/>
      <c r="F201" s="5"/>
      <c r="G201" s="5"/>
      <c r="H201" s="94"/>
    </row>
    <row r="202" spans="5:8" ht="13.5" thickBot="1">
      <c r="E202" s="4"/>
      <c r="F202" s="5"/>
      <c r="G202" s="5"/>
      <c r="H202" s="94"/>
    </row>
    <row r="203" spans="1:8" ht="27" customHeight="1" thickBot="1">
      <c r="A203" s="11" t="s">
        <v>4</v>
      </c>
      <c r="B203" s="95" t="s">
        <v>98</v>
      </c>
      <c r="C203" s="11" t="s">
        <v>99</v>
      </c>
      <c r="D203" s="13" t="s">
        <v>6</v>
      </c>
      <c r="E203" s="14" t="s">
        <v>7</v>
      </c>
      <c r="F203" s="15" t="s">
        <v>8</v>
      </c>
      <c r="G203" s="16" t="s">
        <v>9</v>
      </c>
      <c r="H203" s="17" t="s">
        <v>10</v>
      </c>
    </row>
    <row r="204" spans="1:8" ht="12.75">
      <c r="A204" s="34"/>
      <c r="B204" s="26" t="s">
        <v>346</v>
      </c>
      <c r="C204" s="96" t="s">
        <v>105</v>
      </c>
      <c r="D204" s="21"/>
      <c r="E204" s="34"/>
      <c r="F204" s="66" t="s">
        <v>347</v>
      </c>
      <c r="G204" s="66">
        <v>2054.19</v>
      </c>
      <c r="H204" s="30">
        <f>G204+G205+G206</f>
        <v>2054.19</v>
      </c>
    </row>
    <row r="205" spans="1:8" ht="12.75">
      <c r="A205" s="65"/>
      <c r="B205" s="42"/>
      <c r="C205" s="45"/>
      <c r="D205" s="21"/>
      <c r="E205" s="28"/>
      <c r="F205" s="66"/>
      <c r="G205" s="66"/>
      <c r="H205" s="55"/>
    </row>
    <row r="206" spans="1:8" ht="13.5" thickBot="1">
      <c r="A206" s="79"/>
      <c r="B206" s="42"/>
      <c r="C206" s="39"/>
      <c r="D206" s="40"/>
      <c r="E206" s="41"/>
      <c r="F206" s="66"/>
      <c r="G206" s="66"/>
      <c r="H206" s="55"/>
    </row>
    <row r="207" spans="1:8" ht="13.5" thickBot="1">
      <c r="A207" s="98" t="s">
        <v>95</v>
      </c>
      <c r="B207" s="99"/>
      <c r="C207" s="100"/>
      <c r="D207" s="101"/>
      <c r="E207" s="102"/>
      <c r="F207" s="103"/>
      <c r="G207" s="103">
        <f>SUM(G204:G206)</f>
        <v>2054.19</v>
      </c>
      <c r="H207" s="104">
        <f>SUM(H204:H206)</f>
        <v>2054.19</v>
      </c>
    </row>
    <row r="208" spans="1:8" ht="12.75">
      <c r="A208" s="138"/>
      <c r="B208" s="139"/>
      <c r="C208" s="140"/>
      <c r="D208" s="166"/>
      <c r="E208" s="167"/>
      <c r="F208" s="141"/>
      <c r="G208" s="141"/>
      <c r="H208" s="117"/>
    </row>
    <row r="209" spans="5:8" ht="12.75">
      <c r="E209" s="106"/>
      <c r="F209" s="5" t="s">
        <v>93</v>
      </c>
      <c r="G209" s="35"/>
      <c r="H209" s="94"/>
    </row>
    <row r="210" spans="4:8" ht="12.75">
      <c r="D210" s="4"/>
      <c r="E210" s="106"/>
      <c r="F210" s="5" t="s">
        <v>94</v>
      </c>
      <c r="G210" s="35"/>
      <c r="H210" s="94"/>
    </row>
    <row r="211" spans="4:6" ht="12.75">
      <c r="D211" s="4"/>
      <c r="E211" s="106"/>
      <c r="F211" s="35"/>
    </row>
    <row r="212" spans="5:8" ht="12.75">
      <c r="E212" s="106"/>
      <c r="F212" s="35"/>
      <c r="G212" s="35" t="s">
        <v>109</v>
      </c>
      <c r="H212" s="106">
        <f>H207</f>
        <v>2054.19</v>
      </c>
    </row>
    <row r="213" spans="7:8" ht="12.75">
      <c r="G213" s="3" t="s">
        <v>348</v>
      </c>
      <c r="H213" s="106">
        <f>H212+H192</f>
        <v>171340.00000000003</v>
      </c>
    </row>
    <row r="214" spans="6:8" ht="12.75">
      <c r="F214" s="5"/>
      <c r="G214" s="5"/>
      <c r="H214" s="113"/>
    </row>
    <row r="215" spans="6:8" ht="12.75">
      <c r="F215" s="5"/>
      <c r="G215" s="5"/>
      <c r="H215" s="113"/>
    </row>
    <row r="216" spans="6:8" ht="12.75">
      <c r="F216" s="5"/>
      <c r="G216" s="5"/>
      <c r="H216" s="113"/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8"/>
  <sheetViews>
    <sheetView workbookViewId="0" topLeftCell="A1">
      <selection activeCell="D4" sqref="D4"/>
    </sheetView>
  </sheetViews>
  <sheetFormatPr defaultColWidth="9.140625" defaultRowHeight="12.75"/>
  <cols>
    <col min="1" max="1" width="1.8515625" style="3" customWidth="1"/>
    <col min="2" max="2" width="7.7109375" style="10" customWidth="1"/>
    <col min="3" max="3" width="27.57421875" style="3" customWidth="1"/>
    <col min="4" max="4" width="26.00390625" style="3" customWidth="1"/>
    <col min="5" max="5" width="15.421875" style="3" customWidth="1"/>
    <col min="6" max="6" width="18.8515625" style="3" customWidth="1"/>
    <col min="7" max="7" width="15.7109375" style="3" customWidth="1"/>
    <col min="8" max="8" width="14.8515625" style="3" customWidth="1"/>
    <col min="9" max="9" width="14.00390625" style="3" customWidth="1"/>
    <col min="10" max="16384" width="9.140625" style="3" customWidth="1"/>
  </cols>
  <sheetData>
    <row r="1" spans="1:8" ht="12.75">
      <c r="A1" s="1" t="s">
        <v>2</v>
      </c>
      <c r="B1" s="2"/>
      <c r="C1" s="1"/>
      <c r="E1" s="4"/>
      <c r="F1" s="5"/>
      <c r="G1" s="5"/>
      <c r="H1" s="6"/>
    </row>
    <row r="2" spans="1:8" ht="12.75">
      <c r="A2" s="1" t="s">
        <v>1</v>
      </c>
      <c r="B2" s="2"/>
      <c r="C2" s="1"/>
      <c r="E2" s="4"/>
      <c r="F2" s="5"/>
      <c r="G2" s="5"/>
      <c r="H2" s="6"/>
    </row>
    <row r="3" spans="1:8" ht="12.75">
      <c r="A3" s="1"/>
      <c r="B3" s="2"/>
      <c r="C3" s="1"/>
      <c r="E3" s="4"/>
      <c r="F3" s="5"/>
      <c r="G3" s="5"/>
      <c r="H3" s="6"/>
    </row>
    <row r="4" spans="1:8" ht="15">
      <c r="A4" s="4"/>
      <c r="B4" s="7"/>
      <c r="C4" s="4"/>
      <c r="D4" s="121" t="s">
        <v>270</v>
      </c>
      <c r="E4" s="4"/>
      <c r="F4" s="5"/>
      <c r="G4" s="5"/>
      <c r="H4" s="6"/>
    </row>
    <row r="5" spans="1:8" ht="12.75">
      <c r="A5" s="1"/>
      <c r="B5" s="2"/>
      <c r="C5" s="1"/>
      <c r="D5" s="1"/>
      <c r="E5" s="4"/>
      <c r="F5" s="5"/>
      <c r="G5" s="5"/>
      <c r="H5" s="6"/>
    </row>
    <row r="6" spans="1:8" ht="12.75">
      <c r="A6" s="4"/>
      <c r="B6" s="7"/>
      <c r="C6" s="8"/>
      <c r="D6" s="9"/>
      <c r="E6" s="9" t="s">
        <v>108</v>
      </c>
      <c r="F6" s="114"/>
      <c r="H6" s="6"/>
    </row>
    <row r="7" spans="1:8" ht="12.75">
      <c r="A7" s="4"/>
      <c r="B7" s="7"/>
      <c r="C7" s="8"/>
      <c r="D7" s="8" t="s">
        <v>111</v>
      </c>
      <c r="E7" s="8"/>
      <c r="G7" s="5"/>
      <c r="H7" s="6"/>
    </row>
    <row r="8" spans="2:8" ht="12.75">
      <c r="B8" s="2" t="s">
        <v>3</v>
      </c>
      <c r="C8" s="1"/>
      <c r="E8" s="4"/>
      <c r="F8" s="5"/>
      <c r="G8" s="5" t="s">
        <v>112</v>
      </c>
      <c r="H8" s="6"/>
    </row>
    <row r="9" spans="5:8" ht="13.5" thickBot="1">
      <c r="E9" s="4"/>
      <c r="F9" s="5"/>
      <c r="G9" s="5"/>
      <c r="H9" s="6"/>
    </row>
    <row r="10" spans="1:8" ht="35.25" customHeight="1" thickBot="1">
      <c r="A10" s="11" t="s">
        <v>4</v>
      </c>
      <c r="B10" s="12" t="s">
        <v>110</v>
      </c>
      <c r="C10" s="11" t="s">
        <v>5</v>
      </c>
      <c r="D10" s="13" t="s">
        <v>6</v>
      </c>
      <c r="E10" s="14" t="s">
        <v>7</v>
      </c>
      <c r="F10" s="15" t="s">
        <v>8</v>
      </c>
      <c r="G10" s="16" t="s">
        <v>9</v>
      </c>
      <c r="H10" s="17" t="s">
        <v>10</v>
      </c>
    </row>
    <row r="11" spans="1:8" ht="12.75">
      <c r="A11" s="18"/>
      <c r="B11" s="19">
        <v>1956</v>
      </c>
      <c r="C11" s="20" t="s">
        <v>11</v>
      </c>
      <c r="D11" s="21"/>
      <c r="E11" s="22"/>
      <c r="F11" s="108" t="s">
        <v>113</v>
      </c>
      <c r="G11" s="109">
        <v>174464.48</v>
      </c>
      <c r="H11" s="24">
        <f>G11+G12+G13</f>
        <v>203260.15000000002</v>
      </c>
    </row>
    <row r="12" spans="1:8" ht="12.75">
      <c r="A12" s="25"/>
      <c r="B12" s="26"/>
      <c r="C12" s="27" t="s">
        <v>12</v>
      </c>
      <c r="D12" s="21"/>
      <c r="E12" s="28"/>
      <c r="F12" s="29" t="s">
        <v>114</v>
      </c>
      <c r="G12" s="33">
        <v>22032.72</v>
      </c>
      <c r="H12" s="30"/>
    </row>
    <row r="13" spans="1:8" ht="12.75">
      <c r="A13" s="25"/>
      <c r="B13" s="26"/>
      <c r="C13" s="27"/>
      <c r="D13" s="21"/>
      <c r="E13" s="28"/>
      <c r="F13" s="29" t="s">
        <v>115</v>
      </c>
      <c r="G13" s="33">
        <v>6762.95</v>
      </c>
      <c r="H13" s="30"/>
    </row>
    <row r="14" spans="1:8" ht="12.75">
      <c r="A14" s="25"/>
      <c r="B14" s="26"/>
      <c r="C14" s="27"/>
      <c r="D14" s="21"/>
      <c r="E14" s="28"/>
      <c r="F14" s="29"/>
      <c r="G14" s="31"/>
      <c r="H14" s="30"/>
    </row>
    <row r="15" spans="1:8" ht="12.75">
      <c r="A15" s="25"/>
      <c r="B15" s="26">
        <v>1958</v>
      </c>
      <c r="C15" s="32" t="s">
        <v>13</v>
      </c>
      <c r="D15" s="21"/>
      <c r="E15" s="28"/>
      <c r="F15" s="29" t="s">
        <v>116</v>
      </c>
      <c r="G15" s="33">
        <v>31270.23</v>
      </c>
      <c r="H15" s="30">
        <f>G15+G16+G17</f>
        <v>32989.34</v>
      </c>
    </row>
    <row r="16" spans="1:8" ht="12.75">
      <c r="A16" s="25"/>
      <c r="B16" s="26"/>
      <c r="C16" s="27" t="s">
        <v>15</v>
      </c>
      <c r="D16" s="21"/>
      <c r="E16" s="28"/>
      <c r="F16" s="29" t="s">
        <v>117</v>
      </c>
      <c r="G16" s="33">
        <v>1719.11</v>
      </c>
      <c r="H16" s="30"/>
    </row>
    <row r="17" spans="1:8" ht="12.75">
      <c r="A17" s="25"/>
      <c r="B17" s="26"/>
      <c r="C17" s="27"/>
      <c r="D17" s="21"/>
      <c r="E17" s="28"/>
      <c r="F17" s="29"/>
      <c r="G17" s="33"/>
      <c r="H17" s="30"/>
    </row>
    <row r="18" spans="1:8" ht="12.75">
      <c r="A18" s="25"/>
      <c r="B18" s="26">
        <v>1959</v>
      </c>
      <c r="C18" s="32" t="s">
        <v>16</v>
      </c>
      <c r="D18" s="21"/>
      <c r="E18" s="28"/>
      <c r="F18" s="29" t="s">
        <v>118</v>
      </c>
      <c r="G18" s="33">
        <v>18218.41</v>
      </c>
      <c r="H18" s="30">
        <f>G18+G19</f>
        <v>19706.46</v>
      </c>
    </row>
    <row r="19" spans="1:8" ht="12.75">
      <c r="A19" s="25"/>
      <c r="B19" s="26"/>
      <c r="C19" s="27" t="s">
        <v>18</v>
      </c>
      <c r="D19" s="21"/>
      <c r="E19" s="28"/>
      <c r="F19" s="29" t="s">
        <v>119</v>
      </c>
      <c r="G19" s="33">
        <v>1488.05</v>
      </c>
      <c r="H19" s="30"/>
    </row>
    <row r="20" spans="1:8" ht="12.75">
      <c r="A20" s="25"/>
      <c r="B20" s="26"/>
      <c r="C20" s="27"/>
      <c r="D20" s="21"/>
      <c r="E20" s="28"/>
      <c r="F20" s="29"/>
      <c r="G20" s="33"/>
      <c r="H20" s="30"/>
    </row>
    <row r="21" spans="1:8" ht="12.75">
      <c r="A21" s="25"/>
      <c r="B21" s="26">
        <v>1960</v>
      </c>
      <c r="C21" s="32" t="s">
        <v>19</v>
      </c>
      <c r="D21" s="21"/>
      <c r="E21" s="28"/>
      <c r="F21" s="29" t="s">
        <v>120</v>
      </c>
      <c r="G21" s="33">
        <v>43239.45</v>
      </c>
      <c r="H21" s="30">
        <f>G21+G22</f>
        <v>46163.049999999996</v>
      </c>
    </row>
    <row r="22" spans="1:8" ht="12.75">
      <c r="A22" s="25"/>
      <c r="B22" s="26"/>
      <c r="C22" s="27" t="s">
        <v>20</v>
      </c>
      <c r="D22" s="21"/>
      <c r="E22" s="28"/>
      <c r="F22" s="29" t="s">
        <v>121</v>
      </c>
      <c r="G22" s="33">
        <v>2923.6</v>
      </c>
      <c r="H22" s="30"/>
    </row>
    <row r="23" spans="1:8" ht="12.75">
      <c r="A23" s="25"/>
      <c r="B23" s="26"/>
      <c r="C23" s="27"/>
      <c r="D23" s="21"/>
      <c r="E23" s="28"/>
      <c r="F23" s="29"/>
      <c r="G23" s="33"/>
      <c r="H23" s="30"/>
    </row>
    <row r="24" spans="1:8" ht="12.75">
      <c r="A24" s="25"/>
      <c r="B24" s="26">
        <v>1961</v>
      </c>
      <c r="C24" s="32" t="s">
        <v>21</v>
      </c>
      <c r="D24" s="21"/>
      <c r="E24" s="28"/>
      <c r="F24" s="29" t="s">
        <v>122</v>
      </c>
      <c r="G24" s="33">
        <v>58495.76</v>
      </c>
      <c r="H24" s="30">
        <f>G24+G25</f>
        <v>62525.68</v>
      </c>
    </row>
    <row r="25" spans="1:8" ht="12.75">
      <c r="A25" s="25"/>
      <c r="B25" s="26"/>
      <c r="C25" s="27" t="s">
        <v>22</v>
      </c>
      <c r="D25" s="21"/>
      <c r="E25" s="28"/>
      <c r="F25" s="29" t="s">
        <v>123</v>
      </c>
      <c r="G25" s="33">
        <v>4029.92</v>
      </c>
      <c r="H25" s="30"/>
    </row>
    <row r="26" spans="1:8" ht="12.75">
      <c r="A26" s="25"/>
      <c r="B26" s="26"/>
      <c r="C26" s="27"/>
      <c r="D26" s="21"/>
      <c r="E26" s="28"/>
      <c r="F26" s="29"/>
      <c r="G26" s="33"/>
      <c r="H26" s="30"/>
    </row>
    <row r="27" spans="1:8" ht="12.75">
      <c r="A27" s="25"/>
      <c r="B27" s="26">
        <v>1962</v>
      </c>
      <c r="C27" s="32" t="s">
        <v>23</v>
      </c>
      <c r="D27" s="21"/>
      <c r="E27" s="28"/>
      <c r="F27" s="29" t="s">
        <v>124</v>
      </c>
      <c r="G27" s="33">
        <v>111953.59</v>
      </c>
      <c r="H27" s="30">
        <f>G27+G28+G29+G30</f>
        <v>124442.73</v>
      </c>
    </row>
    <row r="28" spans="1:8" ht="12.75">
      <c r="A28" s="25"/>
      <c r="B28" s="26"/>
      <c r="C28" s="27" t="s">
        <v>24</v>
      </c>
      <c r="D28" s="21"/>
      <c r="E28" s="28"/>
      <c r="F28" s="29" t="s">
        <v>125</v>
      </c>
      <c r="G28" s="33">
        <v>4749.13</v>
      </c>
      <c r="H28" s="30"/>
    </row>
    <row r="29" spans="1:8" ht="12.75">
      <c r="A29" s="25"/>
      <c r="B29" s="26"/>
      <c r="C29" s="27"/>
      <c r="D29" s="21"/>
      <c r="E29" s="28"/>
      <c r="F29" s="29" t="s">
        <v>126</v>
      </c>
      <c r="G29" s="33">
        <v>7740.01</v>
      </c>
      <c r="H29" s="30"/>
    </row>
    <row r="30" spans="1:8" ht="12.75">
      <c r="A30" s="25"/>
      <c r="B30" s="26"/>
      <c r="C30" s="27"/>
      <c r="D30" s="21"/>
      <c r="E30" s="28"/>
      <c r="F30" s="29"/>
      <c r="G30" s="33"/>
      <c r="H30" s="30"/>
    </row>
    <row r="31" spans="1:8" ht="12.75">
      <c r="A31" s="25"/>
      <c r="B31" s="26">
        <v>1963</v>
      </c>
      <c r="C31" s="32" t="s">
        <v>25</v>
      </c>
      <c r="D31" s="21"/>
      <c r="E31" s="28"/>
      <c r="F31" s="29" t="s">
        <v>127</v>
      </c>
      <c r="G31" s="33">
        <v>194516.64</v>
      </c>
      <c r="H31" s="30">
        <f>G31+G32+G33</f>
        <v>212343.87000000002</v>
      </c>
    </row>
    <row r="32" spans="1:8" ht="12.75">
      <c r="A32" s="25"/>
      <c r="B32" s="26"/>
      <c r="C32" s="27" t="s">
        <v>14</v>
      </c>
      <c r="D32" s="21"/>
      <c r="E32" s="28"/>
      <c r="F32" s="29" t="s">
        <v>128</v>
      </c>
      <c r="G32" s="33">
        <v>17827.23</v>
      </c>
      <c r="H32" s="30"/>
    </row>
    <row r="33" spans="1:8" ht="12.75">
      <c r="A33" s="25"/>
      <c r="B33" s="26"/>
      <c r="C33" s="27"/>
      <c r="D33" s="21"/>
      <c r="E33" s="28"/>
      <c r="F33" s="29"/>
      <c r="G33" s="33"/>
      <c r="H33" s="30"/>
    </row>
    <row r="34" spans="1:9" ht="12.75">
      <c r="A34" s="25"/>
      <c r="B34" s="26">
        <v>1964</v>
      </c>
      <c r="C34" s="32" t="s">
        <v>26</v>
      </c>
      <c r="D34" s="21"/>
      <c r="E34" s="28"/>
      <c r="F34" s="29" t="s">
        <v>129</v>
      </c>
      <c r="G34" s="33">
        <v>247183.65</v>
      </c>
      <c r="H34" s="30">
        <f>G34+G35+G36+G37</f>
        <v>264529.76</v>
      </c>
      <c r="I34" s="1"/>
    </row>
    <row r="35" spans="1:9" ht="12.75">
      <c r="A35" s="25"/>
      <c r="B35" s="26"/>
      <c r="C35" s="27" t="s">
        <v>17</v>
      </c>
      <c r="D35" s="21"/>
      <c r="E35" s="28"/>
      <c r="F35" s="29" t="s">
        <v>130</v>
      </c>
      <c r="G35" s="33">
        <v>3497.26</v>
      </c>
      <c r="H35" s="30"/>
      <c r="I35" s="1"/>
    </row>
    <row r="36" spans="1:9" ht="12.75">
      <c r="A36" s="25"/>
      <c r="B36" s="26"/>
      <c r="C36" s="27"/>
      <c r="D36" s="21"/>
      <c r="E36" s="28"/>
      <c r="F36" s="29" t="s">
        <v>131</v>
      </c>
      <c r="G36" s="33">
        <v>10351.59</v>
      </c>
      <c r="H36" s="30"/>
      <c r="I36" s="1"/>
    </row>
    <row r="37" spans="1:9" ht="12.75">
      <c r="A37" s="25"/>
      <c r="B37" s="26"/>
      <c r="C37" s="27"/>
      <c r="D37" s="21"/>
      <c r="E37" s="28"/>
      <c r="F37" s="29" t="s">
        <v>260</v>
      </c>
      <c r="G37" s="33">
        <f>2722.56+774.7</f>
        <v>3497.26</v>
      </c>
      <c r="H37" s="30"/>
      <c r="I37" s="1"/>
    </row>
    <row r="38" spans="1:9" ht="12.75">
      <c r="A38" s="25"/>
      <c r="B38" s="26"/>
      <c r="C38" s="27"/>
      <c r="D38" s="21"/>
      <c r="E38" s="28"/>
      <c r="F38" s="29"/>
      <c r="G38" s="33"/>
      <c r="H38" s="30"/>
      <c r="I38" s="1"/>
    </row>
    <row r="39" spans="1:8" ht="12.75">
      <c r="A39" s="25"/>
      <c r="B39" s="26">
        <v>1965</v>
      </c>
      <c r="C39" s="32" t="s">
        <v>27</v>
      </c>
      <c r="D39" s="21"/>
      <c r="E39" s="28"/>
      <c r="F39" s="34" t="s">
        <v>132</v>
      </c>
      <c r="G39" s="33">
        <v>37635.89</v>
      </c>
      <c r="H39" s="30">
        <f>G39+G40+G42</f>
        <v>38879.27</v>
      </c>
    </row>
    <row r="40" spans="1:8" ht="12.75">
      <c r="A40" s="25"/>
      <c r="B40" s="26"/>
      <c r="C40" s="27" t="s">
        <v>12</v>
      </c>
      <c r="D40" s="21"/>
      <c r="E40" s="28"/>
      <c r="F40" s="34" t="s">
        <v>133</v>
      </c>
      <c r="G40" s="33">
        <v>1243.38</v>
      </c>
      <c r="H40" s="30"/>
    </row>
    <row r="41" spans="1:8" ht="12.75">
      <c r="A41" s="25"/>
      <c r="B41" s="26"/>
      <c r="C41" s="27"/>
      <c r="D41" s="21"/>
      <c r="E41" s="28"/>
      <c r="F41" s="34"/>
      <c r="G41" s="33"/>
      <c r="H41" s="30"/>
    </row>
    <row r="42" spans="1:8" ht="12.75">
      <c r="A42" s="25"/>
      <c r="B42" s="26"/>
      <c r="C42" s="27"/>
      <c r="D42" s="21"/>
      <c r="E42" s="28"/>
      <c r="F42" s="34"/>
      <c r="G42" s="33"/>
      <c r="H42" s="30"/>
    </row>
    <row r="43" spans="1:8" ht="12.75">
      <c r="A43" s="25"/>
      <c r="B43" s="26">
        <v>1966</v>
      </c>
      <c r="C43" s="32" t="s">
        <v>28</v>
      </c>
      <c r="D43" s="21"/>
      <c r="E43" s="28"/>
      <c r="F43" s="29" t="s">
        <v>134</v>
      </c>
      <c r="G43" s="33">
        <v>27998.94</v>
      </c>
      <c r="H43" s="30">
        <f>G43+G44+G45</f>
        <v>114570.63</v>
      </c>
    </row>
    <row r="44" spans="1:8" ht="12.75">
      <c r="A44" s="25"/>
      <c r="B44" s="26"/>
      <c r="C44" s="27" t="s">
        <v>12</v>
      </c>
      <c r="D44" s="21"/>
      <c r="E44" s="28"/>
      <c r="F44" s="29" t="s">
        <v>135</v>
      </c>
      <c r="G44" s="33">
        <v>85484.36</v>
      </c>
      <c r="H44" s="30"/>
    </row>
    <row r="45" spans="1:8" ht="12.75">
      <c r="A45" s="25"/>
      <c r="B45" s="26"/>
      <c r="C45" s="27"/>
      <c r="D45" s="21"/>
      <c r="E45" s="28"/>
      <c r="F45" s="29" t="s">
        <v>136</v>
      </c>
      <c r="G45" s="33">
        <v>1087.33</v>
      </c>
      <c r="H45" s="30"/>
    </row>
    <row r="46" spans="1:8" ht="12.75">
      <c r="A46" s="25"/>
      <c r="B46" s="26"/>
      <c r="C46" s="27"/>
      <c r="D46" s="21"/>
      <c r="E46" s="28"/>
      <c r="F46" s="29"/>
      <c r="G46" s="33"/>
      <c r="H46" s="30"/>
    </row>
    <row r="47" spans="1:8" ht="12.75">
      <c r="A47" s="25"/>
      <c r="B47" s="26">
        <v>1967</v>
      </c>
      <c r="C47" s="32" t="s">
        <v>29</v>
      </c>
      <c r="D47" s="21"/>
      <c r="E47" s="28"/>
      <c r="F47" s="29" t="s">
        <v>137</v>
      </c>
      <c r="G47" s="33">
        <v>61680.86</v>
      </c>
      <c r="H47" s="30">
        <f>G47+G48</f>
        <v>66865.34</v>
      </c>
    </row>
    <row r="48" spans="1:8" ht="12.75">
      <c r="A48" s="25"/>
      <c r="B48" s="26"/>
      <c r="C48" s="27" t="s">
        <v>12</v>
      </c>
      <c r="D48" s="21"/>
      <c r="E48" s="28"/>
      <c r="F48" s="29" t="s">
        <v>138</v>
      </c>
      <c r="G48" s="33">
        <v>5184.48</v>
      </c>
      <c r="H48" s="30"/>
    </row>
    <row r="49" spans="1:8" ht="12.75">
      <c r="A49" s="25"/>
      <c r="B49" s="26"/>
      <c r="C49" s="27"/>
      <c r="D49" s="21"/>
      <c r="E49" s="28"/>
      <c r="F49" s="29"/>
      <c r="G49" s="33"/>
      <c r="H49" s="30"/>
    </row>
    <row r="50" spans="1:8" ht="12.75">
      <c r="A50" s="25"/>
      <c r="B50" s="26">
        <v>1968</v>
      </c>
      <c r="C50" s="32" t="s">
        <v>30</v>
      </c>
      <c r="D50" s="21"/>
      <c r="E50" s="28"/>
      <c r="F50" s="29" t="s">
        <v>139</v>
      </c>
      <c r="G50" s="33">
        <v>21833.28</v>
      </c>
      <c r="H50" s="30">
        <f>G50+G51+G52</f>
        <v>25956.760000000002</v>
      </c>
    </row>
    <row r="51" spans="1:9" ht="12.75">
      <c r="A51" s="25"/>
      <c r="B51" s="26"/>
      <c r="C51" s="27" t="s">
        <v>12</v>
      </c>
      <c r="D51" s="21"/>
      <c r="E51" s="28"/>
      <c r="F51" s="29" t="s">
        <v>140</v>
      </c>
      <c r="G51" s="33">
        <v>3497.26</v>
      </c>
      <c r="H51" s="30"/>
      <c r="I51" s="35"/>
    </row>
    <row r="52" spans="1:8" ht="12.75">
      <c r="A52" s="25"/>
      <c r="B52" s="26"/>
      <c r="C52" s="27"/>
      <c r="D52" s="21"/>
      <c r="E52" s="28"/>
      <c r="F52" s="36" t="s">
        <v>141</v>
      </c>
      <c r="G52" s="37">
        <v>626.22</v>
      </c>
      <c r="H52" s="30"/>
    </row>
    <row r="53" spans="1:8" ht="12.75">
      <c r="A53" s="25"/>
      <c r="B53" s="26"/>
      <c r="C53" s="27"/>
      <c r="D53" s="21"/>
      <c r="E53" s="28"/>
      <c r="F53" s="29"/>
      <c r="G53" s="33"/>
      <c r="H53" s="30"/>
    </row>
    <row r="54" spans="1:8" ht="12.75">
      <c r="A54" s="25"/>
      <c r="B54" s="26">
        <v>1969</v>
      </c>
      <c r="C54" s="32" t="s">
        <v>31</v>
      </c>
      <c r="D54" s="21"/>
      <c r="E54" s="28"/>
      <c r="F54" s="36" t="s">
        <v>142</v>
      </c>
      <c r="G54" s="33">
        <v>20316.92</v>
      </c>
      <c r="H54" s="30">
        <f>G54+G55+G56+G57</f>
        <v>24791.22</v>
      </c>
    </row>
    <row r="55" spans="1:8" ht="12.75">
      <c r="A55" s="25"/>
      <c r="B55" s="26"/>
      <c r="C55" s="27" t="s">
        <v>12</v>
      </c>
      <c r="D55" s="21"/>
      <c r="E55" s="28"/>
      <c r="F55" s="34" t="s">
        <v>143</v>
      </c>
      <c r="G55" s="37">
        <v>1748.63</v>
      </c>
      <c r="H55" s="30"/>
    </row>
    <row r="56" spans="1:8" ht="12.75">
      <c r="A56" s="25"/>
      <c r="B56" s="26"/>
      <c r="C56" s="27"/>
      <c r="D56" s="21"/>
      <c r="E56" s="28"/>
      <c r="F56" s="38" t="s">
        <v>144</v>
      </c>
      <c r="G56" s="33">
        <v>918.75</v>
      </c>
      <c r="H56" s="30"/>
    </row>
    <row r="57" spans="1:9" ht="12.75">
      <c r="A57" s="25"/>
      <c r="B57" s="26"/>
      <c r="C57" s="27"/>
      <c r="D57" s="21"/>
      <c r="E57" s="28"/>
      <c r="F57" s="38" t="s">
        <v>145</v>
      </c>
      <c r="G57" s="33">
        <v>1806.92</v>
      </c>
      <c r="H57" s="30"/>
      <c r="I57" s="1"/>
    </row>
    <row r="58" spans="1:8" ht="12.75">
      <c r="A58" s="25"/>
      <c r="B58" s="26"/>
      <c r="C58" s="27"/>
      <c r="D58" s="21"/>
      <c r="E58" s="28"/>
      <c r="F58" s="38"/>
      <c r="G58" s="33"/>
      <c r="H58" s="30"/>
    </row>
    <row r="59" spans="1:8" ht="12.75">
      <c r="A59" s="25"/>
      <c r="B59" s="26">
        <v>1970</v>
      </c>
      <c r="C59" s="32" t="s">
        <v>32</v>
      </c>
      <c r="D59" s="21"/>
      <c r="E59" s="28"/>
      <c r="F59" s="29" t="s">
        <v>146</v>
      </c>
      <c r="G59" s="33">
        <v>126398.77</v>
      </c>
      <c r="H59" s="30">
        <f>G59+G60+G61</f>
        <v>134913.29</v>
      </c>
    </row>
    <row r="60" spans="1:9" ht="12.75">
      <c r="A60" s="25"/>
      <c r="B60" s="26"/>
      <c r="C60" s="27" t="s">
        <v>12</v>
      </c>
      <c r="D60" s="21"/>
      <c r="E60" s="28"/>
      <c r="F60" s="29" t="s">
        <v>147</v>
      </c>
      <c r="G60" s="33">
        <v>1748.63</v>
      </c>
      <c r="H60" s="30"/>
      <c r="I60" s="1"/>
    </row>
    <row r="61" spans="1:9" ht="12.75">
      <c r="A61" s="25"/>
      <c r="B61" s="26"/>
      <c r="C61" s="27"/>
      <c r="D61" s="21"/>
      <c r="E61" s="28"/>
      <c r="F61" s="29" t="s">
        <v>148</v>
      </c>
      <c r="G61" s="33">
        <v>6765.89</v>
      </c>
      <c r="H61" s="30"/>
      <c r="I61" s="1"/>
    </row>
    <row r="62" spans="1:9" ht="12.75">
      <c r="A62" s="25"/>
      <c r="B62" s="26"/>
      <c r="C62" s="27"/>
      <c r="D62" s="21"/>
      <c r="E62" s="28"/>
      <c r="F62" s="29"/>
      <c r="G62" s="33"/>
      <c r="H62" s="30"/>
      <c r="I62" s="1"/>
    </row>
    <row r="63" spans="1:8" ht="12.75">
      <c r="A63" s="25"/>
      <c r="B63" s="26">
        <v>1971</v>
      </c>
      <c r="C63" s="32" t="s">
        <v>33</v>
      </c>
      <c r="D63" s="21"/>
      <c r="E63" s="28"/>
      <c r="F63" s="29" t="s">
        <v>149</v>
      </c>
      <c r="G63" s="33">
        <v>18921.98</v>
      </c>
      <c r="H63" s="30">
        <f>G63+G64</f>
        <v>19857.6</v>
      </c>
    </row>
    <row r="64" spans="1:8" ht="12.75">
      <c r="A64" s="25"/>
      <c r="B64" s="26"/>
      <c r="C64" s="27" t="s">
        <v>17</v>
      </c>
      <c r="D64" s="21"/>
      <c r="E64" s="28"/>
      <c r="F64" s="29" t="s">
        <v>150</v>
      </c>
      <c r="G64" s="33">
        <v>935.62</v>
      </c>
      <c r="H64" s="30"/>
    </row>
    <row r="65" spans="1:8" ht="12.75">
      <c r="A65" s="25"/>
      <c r="B65" s="26"/>
      <c r="C65" s="27"/>
      <c r="D65" s="21"/>
      <c r="E65" s="28"/>
      <c r="F65" s="29"/>
      <c r="G65" s="33"/>
      <c r="H65" s="30"/>
    </row>
    <row r="66" spans="1:8" ht="12.75">
      <c r="A66" s="25"/>
      <c r="B66" s="26">
        <v>1972</v>
      </c>
      <c r="C66" s="32" t="s">
        <v>34</v>
      </c>
      <c r="D66" s="21"/>
      <c r="E66" s="28"/>
      <c r="F66" s="29" t="s">
        <v>151</v>
      </c>
      <c r="G66" s="33">
        <v>39345.56</v>
      </c>
      <c r="H66" s="30">
        <f>G66+G67</f>
        <v>42355.03</v>
      </c>
    </row>
    <row r="67" spans="1:8" ht="12.75">
      <c r="A67" s="25"/>
      <c r="B67" s="26"/>
      <c r="C67" s="27" t="s">
        <v>35</v>
      </c>
      <c r="D67" s="21"/>
      <c r="E67" s="28"/>
      <c r="F67" s="29" t="s">
        <v>152</v>
      </c>
      <c r="G67" s="33">
        <v>3009.47</v>
      </c>
      <c r="H67" s="30"/>
    </row>
    <row r="68" spans="1:8" ht="12.75">
      <c r="A68" s="25"/>
      <c r="B68" s="26"/>
      <c r="C68" s="27"/>
      <c r="D68" s="21"/>
      <c r="E68" s="28"/>
      <c r="F68" s="29"/>
      <c r="G68" s="33"/>
      <c r="H68" s="30"/>
    </row>
    <row r="69" spans="1:8" ht="12.75">
      <c r="A69" s="25"/>
      <c r="B69" s="26">
        <v>1973</v>
      </c>
      <c r="C69" s="32" t="s">
        <v>36</v>
      </c>
      <c r="D69" s="21"/>
      <c r="E69" s="28"/>
      <c r="F69" s="29" t="s">
        <v>153</v>
      </c>
      <c r="G69" s="33">
        <v>32111.2</v>
      </c>
      <c r="H69" s="30">
        <f>G69+G70</f>
        <v>34287.98</v>
      </c>
    </row>
    <row r="70" spans="1:8" ht="12.75">
      <c r="A70" s="25"/>
      <c r="B70" s="26"/>
      <c r="C70" s="27" t="s">
        <v>37</v>
      </c>
      <c r="D70" s="21"/>
      <c r="E70" s="28"/>
      <c r="F70" s="29" t="s">
        <v>154</v>
      </c>
      <c r="G70" s="33">
        <v>2176.78</v>
      </c>
      <c r="H70" s="30"/>
    </row>
    <row r="71" spans="1:8" ht="12.75">
      <c r="A71" s="25"/>
      <c r="B71" s="26"/>
      <c r="C71" s="27"/>
      <c r="D71" s="21"/>
      <c r="E71" s="28"/>
      <c r="F71" s="29"/>
      <c r="G71" s="33"/>
      <c r="H71" s="30"/>
    </row>
    <row r="72" spans="1:8" ht="12.75">
      <c r="A72" s="25"/>
      <c r="B72" s="26">
        <v>1974</v>
      </c>
      <c r="C72" s="32" t="s">
        <v>38</v>
      </c>
      <c r="D72" s="21"/>
      <c r="E72" s="28"/>
      <c r="F72" s="29" t="s">
        <v>155</v>
      </c>
      <c r="G72" s="33">
        <v>17454.45</v>
      </c>
      <c r="H72" s="30">
        <f>G72+G73</f>
        <v>19533.870000000003</v>
      </c>
    </row>
    <row r="73" spans="1:8" ht="12.75">
      <c r="A73" s="25"/>
      <c r="B73" s="26"/>
      <c r="C73" s="39" t="s">
        <v>39</v>
      </c>
      <c r="D73" s="40"/>
      <c r="E73" s="41"/>
      <c r="F73" s="29" t="s">
        <v>156</v>
      </c>
      <c r="G73" s="33">
        <v>2079.42</v>
      </c>
      <c r="H73" s="30"/>
    </row>
    <row r="74" spans="1:8" ht="12.75">
      <c r="A74" s="25"/>
      <c r="B74" s="26"/>
      <c r="C74" s="39"/>
      <c r="D74" s="40"/>
      <c r="E74" s="41"/>
      <c r="F74" s="29"/>
      <c r="G74" s="33"/>
      <c r="H74" s="30"/>
    </row>
    <row r="75" spans="1:8" ht="12.75">
      <c r="A75" s="25"/>
      <c r="B75" s="26">
        <v>1975</v>
      </c>
      <c r="C75" s="32" t="s">
        <v>40</v>
      </c>
      <c r="D75" s="21"/>
      <c r="E75" s="28"/>
      <c r="F75" s="29" t="s">
        <v>157</v>
      </c>
      <c r="G75" s="33">
        <v>59405.44</v>
      </c>
      <c r="H75" s="30">
        <f>G75+G76+G78</f>
        <v>60592.060000000005</v>
      </c>
    </row>
    <row r="76" spans="1:8" ht="12.75">
      <c r="A76" s="25"/>
      <c r="B76" s="42"/>
      <c r="C76" s="27" t="s">
        <v>12</v>
      </c>
      <c r="D76" s="21"/>
      <c r="E76" s="28"/>
      <c r="F76" s="29" t="s">
        <v>158</v>
      </c>
      <c r="G76" s="33">
        <v>1186.62</v>
      </c>
      <c r="H76" s="30"/>
    </row>
    <row r="77" spans="1:8" ht="12.75">
      <c r="A77" s="25"/>
      <c r="B77" s="42"/>
      <c r="C77" s="39"/>
      <c r="D77" s="40"/>
      <c r="E77" s="41"/>
      <c r="F77" s="29"/>
      <c r="G77" s="33"/>
      <c r="H77" s="30"/>
    </row>
    <row r="78" spans="1:8" ht="12.75">
      <c r="A78" s="25"/>
      <c r="B78" s="42"/>
      <c r="C78" s="39"/>
      <c r="D78" s="40"/>
      <c r="E78" s="41"/>
      <c r="F78" s="29"/>
      <c r="G78" s="33"/>
      <c r="H78" s="30"/>
    </row>
    <row r="79" spans="1:8" ht="12.75">
      <c r="A79" s="25"/>
      <c r="B79" s="43">
        <v>1978</v>
      </c>
      <c r="C79" s="32" t="s">
        <v>41</v>
      </c>
      <c r="D79" s="21"/>
      <c r="E79" s="28"/>
      <c r="F79" s="29" t="s">
        <v>159</v>
      </c>
      <c r="G79" s="33">
        <v>58134.66</v>
      </c>
      <c r="H79" s="30">
        <f>G79+G80</f>
        <v>61510.98</v>
      </c>
    </row>
    <row r="80" spans="1:8" ht="12.75">
      <c r="A80" s="25"/>
      <c r="B80" s="26"/>
      <c r="C80" s="27" t="s">
        <v>14</v>
      </c>
      <c r="D80" s="21"/>
      <c r="E80" s="28"/>
      <c r="F80" s="29" t="s">
        <v>160</v>
      </c>
      <c r="G80" s="33">
        <v>3376.32</v>
      </c>
      <c r="H80" s="30"/>
    </row>
    <row r="81" spans="1:8" ht="12.75">
      <c r="A81" s="25"/>
      <c r="B81" s="26"/>
      <c r="C81" s="27"/>
      <c r="D81" s="21"/>
      <c r="E81" s="28"/>
      <c r="F81" s="29"/>
      <c r="G81" s="33"/>
      <c r="H81" s="30"/>
    </row>
    <row r="82" spans="1:8" ht="12.75">
      <c r="A82" s="25"/>
      <c r="B82" s="43">
        <v>1979</v>
      </c>
      <c r="C82" s="32" t="s">
        <v>42</v>
      </c>
      <c r="D82" s="21"/>
      <c r="E82" s="28"/>
      <c r="F82" s="29" t="s">
        <v>161</v>
      </c>
      <c r="G82" s="33">
        <v>57875.39</v>
      </c>
      <c r="H82" s="30">
        <f>G82+G83+G84</f>
        <v>72929.81</v>
      </c>
    </row>
    <row r="83" spans="1:8" ht="12.75">
      <c r="A83" s="25"/>
      <c r="B83" s="26"/>
      <c r="C83" s="27" t="s">
        <v>14</v>
      </c>
      <c r="D83" s="21"/>
      <c r="E83" s="28"/>
      <c r="F83" s="29" t="s">
        <v>162</v>
      </c>
      <c r="G83" s="33">
        <v>11534.54</v>
      </c>
      <c r="H83" s="30"/>
    </row>
    <row r="84" spans="1:8" ht="12.75">
      <c r="A84" s="25"/>
      <c r="B84" s="26"/>
      <c r="C84" s="27"/>
      <c r="D84" s="21"/>
      <c r="E84" s="28"/>
      <c r="F84" s="29" t="s">
        <v>163</v>
      </c>
      <c r="G84" s="33">
        <v>3519.88</v>
      </c>
      <c r="H84" s="30"/>
    </row>
    <row r="85" spans="1:8" ht="12.75">
      <c r="A85" s="25"/>
      <c r="B85" s="44"/>
      <c r="C85" s="45"/>
      <c r="D85" s="21"/>
      <c r="E85" s="28"/>
      <c r="F85" s="29"/>
      <c r="G85" s="33"/>
      <c r="H85" s="30"/>
    </row>
    <row r="86" spans="1:8" ht="12.75">
      <c r="A86" s="25"/>
      <c r="B86" s="43">
        <v>1982</v>
      </c>
      <c r="C86" s="32" t="s">
        <v>43</v>
      </c>
      <c r="D86" s="21"/>
      <c r="E86" s="28"/>
      <c r="F86" s="29" t="s">
        <v>164</v>
      </c>
      <c r="G86" s="33">
        <v>128880.29</v>
      </c>
      <c r="H86" s="30">
        <f>G86+G87+G88</f>
        <v>236288.96999999997</v>
      </c>
    </row>
    <row r="87" spans="1:9" ht="12.75">
      <c r="A87" s="25"/>
      <c r="B87" s="26"/>
      <c r="C87" s="27" t="s">
        <v>12</v>
      </c>
      <c r="D87" s="21"/>
      <c r="E87" s="28"/>
      <c r="F87" s="29" t="s">
        <v>165</v>
      </c>
      <c r="G87" s="33">
        <v>105637.18</v>
      </c>
      <c r="H87" s="30"/>
      <c r="I87" s="1"/>
    </row>
    <row r="88" spans="1:9" ht="12.75">
      <c r="A88" s="25"/>
      <c r="B88" s="26"/>
      <c r="C88" s="27"/>
      <c r="D88" s="21"/>
      <c r="E88" s="28"/>
      <c r="F88" s="29" t="s">
        <v>166</v>
      </c>
      <c r="G88" s="33">
        <v>1771.5</v>
      </c>
      <c r="H88" s="30"/>
      <c r="I88" s="1"/>
    </row>
    <row r="89" spans="1:8" ht="12.75">
      <c r="A89" s="25"/>
      <c r="B89" s="44"/>
      <c r="C89" s="45"/>
      <c r="D89" s="21"/>
      <c r="E89" s="28"/>
      <c r="F89" s="29"/>
      <c r="G89" s="33"/>
      <c r="H89" s="30"/>
    </row>
    <row r="90" spans="1:9" ht="12.75">
      <c r="A90" s="25"/>
      <c r="B90" s="43">
        <v>1983</v>
      </c>
      <c r="C90" s="32" t="s">
        <v>44</v>
      </c>
      <c r="D90" s="21"/>
      <c r="E90" s="28"/>
      <c r="F90" s="29" t="s">
        <v>167</v>
      </c>
      <c r="G90" s="33">
        <v>125316.02</v>
      </c>
      <c r="H90" s="30">
        <f>G90+G91+G92+G93</f>
        <v>150735.99000000002</v>
      </c>
      <c r="I90" s="1"/>
    </row>
    <row r="91" spans="1:8" ht="12.75">
      <c r="A91" s="25"/>
      <c r="B91" s="26"/>
      <c r="C91" s="27" t="s">
        <v>45</v>
      </c>
      <c r="D91" s="21"/>
      <c r="E91" s="28"/>
      <c r="F91" s="29" t="s">
        <v>168</v>
      </c>
      <c r="G91" s="33">
        <v>13967.43</v>
      </c>
      <c r="H91" s="30"/>
    </row>
    <row r="92" spans="1:9" ht="12.75">
      <c r="A92" s="25"/>
      <c r="B92" s="26"/>
      <c r="C92" s="27"/>
      <c r="D92" s="21"/>
      <c r="E92" s="28"/>
      <c r="F92" s="29" t="s">
        <v>169</v>
      </c>
      <c r="G92" s="33">
        <v>11452.54</v>
      </c>
      <c r="H92" s="30"/>
      <c r="I92" s="1"/>
    </row>
    <row r="93" spans="1:8" ht="12.75">
      <c r="A93" s="25"/>
      <c r="B93" s="26"/>
      <c r="C93" s="27"/>
      <c r="D93" s="21"/>
      <c r="E93" s="28"/>
      <c r="F93" s="29"/>
      <c r="G93" s="33"/>
      <c r="H93" s="30"/>
    </row>
    <row r="94" spans="1:8" ht="12.75">
      <c r="A94" s="25"/>
      <c r="B94" s="43">
        <v>1984</v>
      </c>
      <c r="C94" s="32" t="s">
        <v>46</v>
      </c>
      <c r="D94" s="21"/>
      <c r="E94" s="28"/>
      <c r="F94" s="29" t="s">
        <v>170</v>
      </c>
      <c r="G94" s="33">
        <v>18783.1</v>
      </c>
      <c r="H94" s="30">
        <f>G94+G95</f>
        <v>20802.87</v>
      </c>
    </row>
    <row r="95" spans="1:8" ht="12.75">
      <c r="A95" s="25"/>
      <c r="B95" s="26"/>
      <c r="C95" s="27" t="s">
        <v>12</v>
      </c>
      <c r="D95" s="21"/>
      <c r="E95" s="28"/>
      <c r="F95" s="29" t="s">
        <v>171</v>
      </c>
      <c r="G95" s="33">
        <v>2019.77</v>
      </c>
      <c r="H95" s="30"/>
    </row>
    <row r="96" spans="1:8" ht="12.75">
      <c r="A96" s="25"/>
      <c r="B96" s="26"/>
      <c r="C96" s="27"/>
      <c r="D96" s="21"/>
      <c r="E96" s="28"/>
      <c r="F96" s="29"/>
      <c r="G96" s="33"/>
      <c r="H96" s="30"/>
    </row>
    <row r="97" spans="1:9" ht="12.75">
      <c r="A97" s="25"/>
      <c r="B97" s="43">
        <v>1985</v>
      </c>
      <c r="C97" s="32" t="s">
        <v>47</v>
      </c>
      <c r="D97" s="21"/>
      <c r="E97" s="28"/>
      <c r="F97" s="29" t="s">
        <v>172</v>
      </c>
      <c r="G97" s="33">
        <v>62900.35</v>
      </c>
      <c r="H97" s="30">
        <f>G97+G98+G99+G100</f>
        <v>84668.13</v>
      </c>
      <c r="I97" s="1"/>
    </row>
    <row r="98" spans="1:8" ht="12.75">
      <c r="A98" s="25"/>
      <c r="B98" s="26"/>
      <c r="C98" s="27" t="s">
        <v>12</v>
      </c>
      <c r="D98" s="21"/>
      <c r="E98" s="28"/>
      <c r="F98" s="29" t="s">
        <v>173</v>
      </c>
      <c r="G98" s="33">
        <v>13699.67</v>
      </c>
      <c r="H98" s="46"/>
    </row>
    <row r="99" spans="1:8" ht="12.75">
      <c r="A99" s="25"/>
      <c r="B99" s="26"/>
      <c r="C99" s="27"/>
      <c r="D99" s="21"/>
      <c r="E99" s="28"/>
      <c r="F99" s="29" t="s">
        <v>174</v>
      </c>
      <c r="G99" s="33">
        <v>1948.91</v>
      </c>
      <c r="H99" s="46"/>
    </row>
    <row r="100" spans="1:8" ht="12.75">
      <c r="A100" s="25"/>
      <c r="B100" s="26"/>
      <c r="C100" s="27"/>
      <c r="D100" s="21"/>
      <c r="E100" s="28"/>
      <c r="F100" s="29" t="s">
        <v>261</v>
      </c>
      <c r="G100" s="33">
        <v>6119.2</v>
      </c>
      <c r="H100" s="46"/>
    </row>
    <row r="101" spans="1:8" ht="12.75">
      <c r="A101" s="25"/>
      <c r="B101" s="44"/>
      <c r="C101" s="27"/>
      <c r="D101" s="21"/>
      <c r="E101" s="28"/>
      <c r="F101" s="29"/>
      <c r="G101" s="33"/>
      <c r="H101" s="46"/>
    </row>
    <row r="102" spans="1:8" ht="12.75">
      <c r="A102" s="25"/>
      <c r="B102" s="43">
        <v>1986</v>
      </c>
      <c r="C102" s="32" t="s">
        <v>48</v>
      </c>
      <c r="D102" s="21"/>
      <c r="E102" s="28"/>
      <c r="F102" s="29" t="s">
        <v>175</v>
      </c>
      <c r="G102" s="33">
        <v>3282.4</v>
      </c>
      <c r="H102" s="30">
        <f>G102+G103</f>
        <v>3456.66</v>
      </c>
    </row>
    <row r="103" spans="1:8" ht="12.75">
      <c r="A103" s="25"/>
      <c r="B103" s="26"/>
      <c r="C103" s="27" t="s">
        <v>12</v>
      </c>
      <c r="D103" s="21"/>
      <c r="E103" s="28"/>
      <c r="F103" s="29" t="s">
        <v>176</v>
      </c>
      <c r="G103" s="33">
        <v>174.26</v>
      </c>
      <c r="H103" s="30"/>
    </row>
    <row r="104" spans="1:8" ht="12.75">
      <c r="A104" s="25"/>
      <c r="B104" s="26"/>
      <c r="C104" s="27"/>
      <c r="D104" s="21"/>
      <c r="E104" s="28"/>
      <c r="F104" s="29"/>
      <c r="G104" s="33"/>
      <c r="H104" s="30"/>
    </row>
    <row r="105" spans="1:8" ht="12.75">
      <c r="A105" s="25"/>
      <c r="B105" s="43">
        <v>1987</v>
      </c>
      <c r="C105" s="32" t="s">
        <v>49</v>
      </c>
      <c r="D105" s="21"/>
      <c r="E105" s="28"/>
      <c r="F105" s="29" t="s">
        <v>177</v>
      </c>
      <c r="G105" s="33">
        <v>15154.88</v>
      </c>
      <c r="H105" s="30">
        <f>G105+G106</f>
        <v>15841.59</v>
      </c>
    </row>
    <row r="106" spans="1:8" ht="12.75">
      <c r="A106" s="25"/>
      <c r="B106" s="26"/>
      <c r="C106" s="27" t="s">
        <v>12</v>
      </c>
      <c r="D106" s="21"/>
      <c r="E106" s="28"/>
      <c r="F106" s="29" t="s">
        <v>178</v>
      </c>
      <c r="G106" s="33">
        <v>686.71</v>
      </c>
      <c r="H106" s="30"/>
    </row>
    <row r="107" spans="1:8" ht="12.75">
      <c r="A107" s="25"/>
      <c r="B107" s="26"/>
      <c r="C107" s="27"/>
      <c r="D107" s="21"/>
      <c r="E107" s="28"/>
      <c r="F107" s="29"/>
      <c r="G107" s="33"/>
      <c r="H107" s="30"/>
    </row>
    <row r="108" spans="1:8" ht="12.75">
      <c r="A108" s="25"/>
      <c r="B108" s="43">
        <v>1988</v>
      </c>
      <c r="C108" s="20" t="s">
        <v>50</v>
      </c>
      <c r="D108" s="47"/>
      <c r="E108" s="22"/>
      <c r="F108" s="29" t="s">
        <v>179</v>
      </c>
      <c r="G108" s="33">
        <v>15868.83</v>
      </c>
      <c r="H108" s="30">
        <f>G108+G109+G110</f>
        <v>17348.91</v>
      </c>
    </row>
    <row r="109" spans="1:8" ht="12.75">
      <c r="A109" s="48"/>
      <c r="B109" s="42"/>
      <c r="C109" s="49" t="s">
        <v>12</v>
      </c>
      <c r="D109" s="40"/>
      <c r="E109" s="41"/>
      <c r="F109" s="29" t="s">
        <v>164</v>
      </c>
      <c r="G109" s="33">
        <v>1480.08</v>
      </c>
      <c r="H109" s="30"/>
    </row>
    <row r="110" spans="1:8" ht="12.75">
      <c r="A110" s="48"/>
      <c r="B110" s="42"/>
      <c r="C110" s="49"/>
      <c r="D110" s="40"/>
      <c r="E110" s="41"/>
      <c r="F110" s="29"/>
      <c r="G110" s="33"/>
      <c r="H110" s="30"/>
    </row>
    <row r="111" spans="1:8" ht="12.75">
      <c r="A111" s="25"/>
      <c r="B111" s="43">
        <v>1981</v>
      </c>
      <c r="C111" s="50" t="s">
        <v>51</v>
      </c>
      <c r="D111" s="21"/>
      <c r="E111" s="28"/>
      <c r="F111" s="34" t="s">
        <v>180</v>
      </c>
      <c r="G111" s="33">
        <v>87988.33</v>
      </c>
      <c r="H111" s="30">
        <f>G111+G112+G113+G114</f>
        <v>124077.57</v>
      </c>
    </row>
    <row r="112" spans="1:9" ht="12.75">
      <c r="A112" s="48"/>
      <c r="B112" s="42"/>
      <c r="C112" s="51" t="s">
        <v>12</v>
      </c>
      <c r="D112" s="40"/>
      <c r="E112" s="41"/>
      <c r="F112" s="29" t="s">
        <v>181</v>
      </c>
      <c r="G112" s="33">
        <v>7659.16</v>
      </c>
      <c r="H112" s="30"/>
      <c r="I112" s="1"/>
    </row>
    <row r="113" spans="1:8" ht="12.75">
      <c r="A113" s="48"/>
      <c r="B113" s="42"/>
      <c r="C113" s="51"/>
      <c r="D113" s="40"/>
      <c r="E113" s="41"/>
      <c r="F113" s="34" t="s">
        <v>182</v>
      </c>
      <c r="G113" s="33">
        <v>2989.85</v>
      </c>
      <c r="H113" s="30"/>
    </row>
    <row r="114" spans="1:9" ht="12.75">
      <c r="A114" s="48"/>
      <c r="B114" s="52"/>
      <c r="C114" s="51"/>
      <c r="D114" s="40"/>
      <c r="E114" s="41"/>
      <c r="F114" s="34" t="s">
        <v>183</v>
      </c>
      <c r="G114" s="33">
        <v>25440.23</v>
      </c>
      <c r="H114" s="30"/>
      <c r="I114" s="1"/>
    </row>
    <row r="115" spans="1:8" ht="12.75">
      <c r="A115" s="48"/>
      <c r="B115" s="52"/>
      <c r="C115" s="51"/>
      <c r="D115" s="40"/>
      <c r="E115" s="41"/>
      <c r="F115" s="34"/>
      <c r="G115" s="33"/>
      <c r="H115" s="30"/>
    </row>
    <row r="116" spans="1:8" ht="12.75">
      <c r="A116" s="25"/>
      <c r="B116" s="53">
        <v>1989</v>
      </c>
      <c r="C116" s="54" t="s">
        <v>52</v>
      </c>
      <c r="D116" s="21"/>
      <c r="E116" s="28"/>
      <c r="F116" s="34" t="s">
        <v>184</v>
      </c>
      <c r="G116" s="33">
        <v>36158.42</v>
      </c>
      <c r="H116" s="30">
        <f>G116+G117+G118</f>
        <v>39082.52</v>
      </c>
    </row>
    <row r="117" spans="1:8" ht="12.75">
      <c r="A117" s="48"/>
      <c r="B117" s="42"/>
      <c r="C117" s="51" t="s">
        <v>12</v>
      </c>
      <c r="D117" s="40"/>
      <c r="E117" s="41"/>
      <c r="F117" s="29" t="s">
        <v>185</v>
      </c>
      <c r="G117" s="33">
        <v>1748.63</v>
      </c>
      <c r="H117" s="30"/>
    </row>
    <row r="118" spans="1:8" ht="12.75">
      <c r="A118" s="48"/>
      <c r="B118" s="42"/>
      <c r="C118" s="51"/>
      <c r="D118" s="40"/>
      <c r="E118" s="41"/>
      <c r="F118" s="29" t="s">
        <v>186</v>
      </c>
      <c r="G118" s="33">
        <v>1175.47</v>
      </c>
      <c r="H118" s="30"/>
    </row>
    <row r="119" spans="1:8" ht="12.75">
      <c r="A119" s="48"/>
      <c r="B119" s="42"/>
      <c r="C119" s="51"/>
      <c r="D119" s="40"/>
      <c r="E119" s="41"/>
      <c r="F119" s="29"/>
      <c r="G119" s="33"/>
      <c r="H119" s="30"/>
    </row>
    <row r="120" spans="1:9" ht="12.75">
      <c r="A120" s="25"/>
      <c r="B120" s="53">
        <v>1991</v>
      </c>
      <c r="C120" s="54" t="s">
        <v>53</v>
      </c>
      <c r="D120" s="21"/>
      <c r="E120" s="28"/>
      <c r="F120" s="29" t="s">
        <v>187</v>
      </c>
      <c r="G120" s="33">
        <v>30852.86</v>
      </c>
      <c r="H120" s="30">
        <f>G120+G122+G121</f>
        <v>32129.09</v>
      </c>
      <c r="I120" s="1"/>
    </row>
    <row r="121" spans="1:8" ht="12.75">
      <c r="A121" s="48"/>
      <c r="B121" s="42"/>
      <c r="C121" s="51" t="s">
        <v>12</v>
      </c>
      <c r="D121" s="40"/>
      <c r="E121" s="41"/>
      <c r="F121" s="33" t="s">
        <v>151</v>
      </c>
      <c r="G121" s="33">
        <v>1276.23</v>
      </c>
      <c r="H121" s="55"/>
    </row>
    <row r="122" spans="1:8" ht="12.75">
      <c r="A122" s="48"/>
      <c r="B122" s="42"/>
      <c r="C122" s="51"/>
      <c r="D122" s="40"/>
      <c r="E122" s="41"/>
      <c r="F122" s="33"/>
      <c r="G122" s="33"/>
      <c r="H122" s="55"/>
    </row>
    <row r="123" spans="1:8" ht="12.75">
      <c r="A123" s="25"/>
      <c r="B123" s="53">
        <v>1990</v>
      </c>
      <c r="C123" s="54" t="s">
        <v>54</v>
      </c>
      <c r="D123" s="21"/>
      <c r="E123" s="28"/>
      <c r="F123" s="29" t="s">
        <v>188</v>
      </c>
      <c r="G123" s="33">
        <v>57603.68</v>
      </c>
      <c r="H123" s="30">
        <f>G123+G124</f>
        <v>59812.06</v>
      </c>
    </row>
    <row r="124" spans="1:8" ht="12.75">
      <c r="A124" s="25"/>
      <c r="B124" s="26"/>
      <c r="C124" s="56" t="s">
        <v>12</v>
      </c>
      <c r="D124" s="21"/>
      <c r="E124" s="28"/>
      <c r="F124" s="29" t="s">
        <v>189</v>
      </c>
      <c r="G124" s="33">
        <v>2208.38</v>
      </c>
      <c r="H124" s="30"/>
    </row>
    <row r="125" spans="1:8" ht="12.75">
      <c r="A125" s="25"/>
      <c r="B125" s="26"/>
      <c r="C125" s="56"/>
      <c r="D125" s="21"/>
      <c r="E125" s="28"/>
      <c r="F125" s="29"/>
      <c r="G125" s="33"/>
      <c r="H125" s="30"/>
    </row>
    <row r="126" spans="1:9" ht="12.75">
      <c r="A126" s="25"/>
      <c r="B126" s="57">
        <v>1993</v>
      </c>
      <c r="C126" s="58" t="s">
        <v>55</v>
      </c>
      <c r="D126" s="59"/>
      <c r="E126" s="60"/>
      <c r="F126" s="29" t="s">
        <v>190</v>
      </c>
      <c r="G126" s="33">
        <v>330205.32</v>
      </c>
      <c r="H126" s="30">
        <f>G126+G127+G128</f>
        <v>361557.72000000003</v>
      </c>
      <c r="I126" s="1"/>
    </row>
    <row r="127" spans="1:8" ht="12.75">
      <c r="A127" s="25"/>
      <c r="B127" s="61"/>
      <c r="C127" s="62" t="s">
        <v>56</v>
      </c>
      <c r="D127" s="59"/>
      <c r="E127" s="60"/>
      <c r="F127" s="29" t="s">
        <v>191</v>
      </c>
      <c r="G127" s="33">
        <v>15088.28</v>
      </c>
      <c r="H127" s="30"/>
    </row>
    <row r="128" spans="1:8" ht="12.75">
      <c r="A128" s="25"/>
      <c r="B128" s="61"/>
      <c r="C128" s="62"/>
      <c r="D128" s="59"/>
      <c r="E128" s="60"/>
      <c r="F128" s="29" t="s">
        <v>192</v>
      </c>
      <c r="G128" s="33">
        <v>16264.12</v>
      </c>
      <c r="H128" s="30"/>
    </row>
    <row r="129" spans="1:8" ht="12.75">
      <c r="A129" s="25"/>
      <c r="B129" s="61"/>
      <c r="C129" s="62"/>
      <c r="D129" s="59"/>
      <c r="E129" s="60"/>
      <c r="F129" s="29"/>
      <c r="G129" s="33"/>
      <c r="H129" s="30"/>
    </row>
    <row r="130" spans="1:8" ht="12.75">
      <c r="A130" s="25"/>
      <c r="B130" s="61">
        <v>1994</v>
      </c>
      <c r="C130" s="58" t="s">
        <v>57</v>
      </c>
      <c r="D130" s="59"/>
      <c r="E130" s="63"/>
      <c r="F130" s="29" t="s">
        <v>193</v>
      </c>
      <c r="G130" s="33">
        <v>66321.27</v>
      </c>
      <c r="H130" s="30">
        <f>G130+G131+G132</f>
        <v>360803.56</v>
      </c>
    </row>
    <row r="131" spans="1:8" ht="12.75">
      <c r="A131" s="25"/>
      <c r="B131" s="61"/>
      <c r="C131" s="58" t="s">
        <v>58</v>
      </c>
      <c r="D131" s="59"/>
      <c r="E131" s="60"/>
      <c r="F131" s="29" t="s">
        <v>194</v>
      </c>
      <c r="G131" s="33">
        <v>291707.56</v>
      </c>
      <c r="H131" s="30"/>
    </row>
    <row r="132" spans="1:8" ht="12.75">
      <c r="A132" s="25"/>
      <c r="B132" s="61"/>
      <c r="C132" s="58"/>
      <c r="D132" s="59"/>
      <c r="E132" s="60"/>
      <c r="F132" s="29" t="s">
        <v>195</v>
      </c>
      <c r="G132" s="33">
        <v>2774.73</v>
      </c>
      <c r="H132" s="30"/>
    </row>
    <row r="133" spans="1:8" ht="12.75">
      <c r="A133" s="48"/>
      <c r="B133" s="61"/>
      <c r="C133" s="58"/>
      <c r="D133" s="59"/>
      <c r="E133" s="60"/>
      <c r="F133" s="29"/>
      <c r="G133" s="33"/>
      <c r="H133" s="30"/>
    </row>
    <row r="134" spans="1:8" ht="12.75">
      <c r="A134" s="48"/>
      <c r="B134" s="26">
        <v>1995</v>
      </c>
      <c r="C134" s="54" t="s">
        <v>59</v>
      </c>
      <c r="D134" s="21"/>
      <c r="E134" s="28"/>
      <c r="F134" s="36" t="s">
        <v>196</v>
      </c>
      <c r="G134" s="33">
        <v>48973.18</v>
      </c>
      <c r="H134" s="30">
        <f>G134+G135</f>
        <v>51672.9</v>
      </c>
    </row>
    <row r="135" spans="1:8" ht="12.75">
      <c r="A135" s="25"/>
      <c r="B135" s="26"/>
      <c r="C135" s="54"/>
      <c r="D135" s="21"/>
      <c r="E135" s="28"/>
      <c r="F135" s="29" t="s">
        <v>197</v>
      </c>
      <c r="G135" s="33">
        <v>2699.72</v>
      </c>
      <c r="H135" s="30"/>
    </row>
    <row r="136" spans="1:8" ht="12.75">
      <c r="A136" s="25"/>
      <c r="B136" s="26"/>
      <c r="C136" s="54"/>
      <c r="D136" s="21"/>
      <c r="E136" s="28"/>
      <c r="F136" s="29"/>
      <c r="G136" s="33"/>
      <c r="H136" s="30"/>
    </row>
    <row r="137" spans="1:8" ht="12.75">
      <c r="A137" s="25"/>
      <c r="B137" s="61">
        <v>1996</v>
      </c>
      <c r="C137" s="58" t="s">
        <v>60</v>
      </c>
      <c r="D137" s="59"/>
      <c r="E137" s="60"/>
      <c r="F137" s="29" t="s">
        <v>198</v>
      </c>
      <c r="G137" s="33">
        <v>24799.51</v>
      </c>
      <c r="H137" s="30">
        <f>G137+G138+G139</f>
        <v>32653.439999999995</v>
      </c>
    </row>
    <row r="138" spans="1:8" ht="12.75">
      <c r="A138" s="25"/>
      <c r="B138" s="61"/>
      <c r="C138" s="58" t="s">
        <v>12</v>
      </c>
      <c r="D138" s="59"/>
      <c r="E138" s="60"/>
      <c r="F138" s="29" t="s">
        <v>199</v>
      </c>
      <c r="G138" s="33">
        <v>6497.76</v>
      </c>
      <c r="H138" s="30"/>
    </row>
    <row r="139" spans="1:8" ht="12.75">
      <c r="A139" s="25"/>
      <c r="B139" s="61"/>
      <c r="C139" s="58"/>
      <c r="D139" s="59"/>
      <c r="E139" s="60"/>
      <c r="F139" s="29" t="s">
        <v>200</v>
      </c>
      <c r="G139" s="33">
        <v>1356.17</v>
      </c>
      <c r="H139" s="30"/>
    </row>
    <row r="140" spans="1:8" ht="12.75">
      <c r="A140" s="25"/>
      <c r="B140" s="61"/>
      <c r="C140" s="58"/>
      <c r="D140" s="59"/>
      <c r="E140" s="60"/>
      <c r="F140" s="29"/>
      <c r="G140" s="33"/>
      <c r="H140" s="30"/>
    </row>
    <row r="141" spans="1:8" ht="12.75">
      <c r="A141" s="25"/>
      <c r="B141" s="26">
        <v>1997</v>
      </c>
      <c r="C141" s="54" t="s">
        <v>61</v>
      </c>
      <c r="D141" s="21"/>
      <c r="E141" s="28"/>
      <c r="F141" s="29" t="s">
        <v>201</v>
      </c>
      <c r="G141" s="33">
        <v>17034.59</v>
      </c>
      <c r="H141" s="30">
        <f>G141+G142+G143</f>
        <v>18172.61</v>
      </c>
    </row>
    <row r="142" spans="1:8" ht="12.75">
      <c r="A142" s="25"/>
      <c r="B142" s="26"/>
      <c r="C142" s="54" t="s">
        <v>12</v>
      </c>
      <c r="D142" s="21"/>
      <c r="E142" s="28"/>
      <c r="F142" s="29" t="s">
        <v>202</v>
      </c>
      <c r="G142" s="33">
        <v>1138.02</v>
      </c>
      <c r="H142" s="30"/>
    </row>
    <row r="143" spans="1:8" ht="12.75">
      <c r="A143" s="25"/>
      <c r="B143" s="26"/>
      <c r="C143" s="54"/>
      <c r="D143" s="21"/>
      <c r="E143" s="28"/>
      <c r="F143" s="29"/>
      <c r="G143" s="33"/>
      <c r="H143" s="30"/>
    </row>
    <row r="144" spans="1:8" ht="12.75">
      <c r="A144" s="25"/>
      <c r="B144" s="26">
        <v>1998</v>
      </c>
      <c r="C144" s="54" t="s">
        <v>62</v>
      </c>
      <c r="D144" s="21"/>
      <c r="E144" s="28"/>
      <c r="F144" s="29" t="s">
        <v>203</v>
      </c>
      <c r="G144" s="33">
        <v>10942.39</v>
      </c>
      <c r="H144" s="30">
        <f>G144+G145</f>
        <v>11888.22</v>
      </c>
    </row>
    <row r="145" spans="1:8" ht="12.75">
      <c r="A145" s="25"/>
      <c r="B145" s="26"/>
      <c r="C145" s="54" t="s">
        <v>35</v>
      </c>
      <c r="D145" s="21"/>
      <c r="E145" s="28"/>
      <c r="F145" s="29" t="s">
        <v>204</v>
      </c>
      <c r="G145" s="33">
        <v>945.83</v>
      </c>
      <c r="H145" s="30"/>
    </row>
    <row r="146" spans="1:8" ht="12.75">
      <c r="A146" s="25"/>
      <c r="B146" s="26"/>
      <c r="C146" s="54"/>
      <c r="D146" s="21"/>
      <c r="E146" s="28"/>
      <c r="F146" s="29"/>
      <c r="G146" s="33"/>
      <c r="H146" s="30"/>
    </row>
    <row r="147" spans="1:8" ht="12.75">
      <c r="A147" s="25"/>
      <c r="B147" s="26">
        <v>2000</v>
      </c>
      <c r="C147" s="54" t="s">
        <v>63</v>
      </c>
      <c r="D147" s="21"/>
      <c r="E147" s="28"/>
      <c r="F147" s="29" t="s">
        <v>205</v>
      </c>
      <c r="G147" s="33">
        <v>55778.66</v>
      </c>
      <c r="H147" s="30">
        <f>G147+G148+G149</f>
        <v>57866.98</v>
      </c>
    </row>
    <row r="148" spans="1:8" ht="12.75">
      <c r="A148" s="25"/>
      <c r="B148" s="26"/>
      <c r="C148" s="54" t="s">
        <v>64</v>
      </c>
      <c r="D148" s="21"/>
      <c r="E148" s="28"/>
      <c r="F148" s="29" t="s">
        <v>206</v>
      </c>
      <c r="G148" s="33">
        <v>2088.32</v>
      </c>
      <c r="H148" s="30"/>
    </row>
    <row r="149" spans="1:8" ht="12.75">
      <c r="A149" s="25"/>
      <c r="B149" s="26"/>
      <c r="C149" s="54"/>
      <c r="D149" s="21"/>
      <c r="E149" s="28"/>
      <c r="F149" s="29"/>
      <c r="G149" s="33"/>
      <c r="H149" s="30"/>
    </row>
    <row r="150" spans="1:8" ht="12.75">
      <c r="A150" s="25"/>
      <c r="B150" s="26"/>
      <c r="C150" s="54"/>
      <c r="D150" s="21"/>
      <c r="E150" s="28"/>
      <c r="F150" s="29"/>
      <c r="G150" s="33"/>
      <c r="H150" s="30"/>
    </row>
    <row r="151" spans="1:8" ht="12.75">
      <c r="A151" s="25"/>
      <c r="B151" s="26">
        <v>2001</v>
      </c>
      <c r="C151" s="54" t="s">
        <v>65</v>
      </c>
      <c r="D151" s="21"/>
      <c r="E151" s="28"/>
      <c r="F151" s="34" t="s">
        <v>207</v>
      </c>
      <c r="G151" s="33">
        <v>37181.45</v>
      </c>
      <c r="H151" s="30">
        <f>G151+G152</f>
        <v>40376.95</v>
      </c>
    </row>
    <row r="152" spans="1:8" ht="12.75">
      <c r="A152" s="25"/>
      <c r="B152" s="26"/>
      <c r="C152" s="54" t="s">
        <v>66</v>
      </c>
      <c r="D152" s="21"/>
      <c r="E152" s="28"/>
      <c r="F152" s="34" t="s">
        <v>208</v>
      </c>
      <c r="G152" s="33">
        <v>3195.5</v>
      </c>
      <c r="H152" s="30"/>
    </row>
    <row r="153" spans="1:8" ht="12.75">
      <c r="A153" s="25"/>
      <c r="B153" s="42"/>
      <c r="C153" s="64"/>
      <c r="D153" s="40"/>
      <c r="E153" s="41"/>
      <c r="F153" s="65"/>
      <c r="G153" s="107"/>
      <c r="H153" s="55"/>
    </row>
    <row r="154" spans="1:9" ht="12.75">
      <c r="A154" s="25"/>
      <c r="B154" s="42">
        <v>2002</v>
      </c>
      <c r="C154" s="64" t="s">
        <v>67</v>
      </c>
      <c r="D154" s="40"/>
      <c r="E154" s="41"/>
      <c r="F154" s="66" t="s">
        <v>209</v>
      </c>
      <c r="G154" s="107">
        <v>63953.62</v>
      </c>
      <c r="H154" s="55">
        <f>G154+G155+G156+G157+G158+G159</f>
        <v>330515.79000000004</v>
      </c>
      <c r="I154" s="1"/>
    </row>
    <row r="155" spans="1:9" ht="12.75">
      <c r="A155" s="25"/>
      <c r="B155" s="42"/>
      <c r="C155" s="64" t="s">
        <v>58</v>
      </c>
      <c r="D155" s="40"/>
      <c r="E155" s="41"/>
      <c r="F155" s="66" t="s">
        <v>210</v>
      </c>
      <c r="G155" s="107">
        <v>121030.01</v>
      </c>
      <c r="H155" s="55"/>
      <c r="I155" s="1"/>
    </row>
    <row r="156" spans="1:9" ht="12.75">
      <c r="A156" s="25"/>
      <c r="B156" s="42"/>
      <c r="C156" s="64"/>
      <c r="D156" s="40"/>
      <c r="E156" s="41"/>
      <c r="F156" s="66" t="s">
        <v>211</v>
      </c>
      <c r="G156" s="107">
        <v>38143.14</v>
      </c>
      <c r="H156" s="55"/>
      <c r="I156" s="1"/>
    </row>
    <row r="157" spans="1:8" ht="12.75">
      <c r="A157" s="25"/>
      <c r="B157" s="42"/>
      <c r="C157" s="64"/>
      <c r="D157" s="40"/>
      <c r="E157" s="41"/>
      <c r="F157" s="66" t="s">
        <v>212</v>
      </c>
      <c r="G157" s="107">
        <v>97734.05</v>
      </c>
      <c r="H157" s="55"/>
    </row>
    <row r="158" spans="1:8" ht="12.75">
      <c r="A158" s="25"/>
      <c r="B158" s="42"/>
      <c r="C158" s="64"/>
      <c r="D158" s="40"/>
      <c r="E158" s="41"/>
      <c r="F158" s="66" t="s">
        <v>213</v>
      </c>
      <c r="G158" s="107">
        <v>3044.32</v>
      </c>
      <c r="H158" s="55"/>
    </row>
    <row r="159" spans="1:8" ht="12.75">
      <c r="A159" s="25"/>
      <c r="B159" s="42"/>
      <c r="C159" s="64"/>
      <c r="D159" s="40"/>
      <c r="E159" s="41"/>
      <c r="F159" s="66" t="s">
        <v>214</v>
      </c>
      <c r="G159" s="107">
        <v>6610.65</v>
      </c>
      <c r="H159" s="55"/>
    </row>
    <row r="160" spans="1:8" ht="12.75">
      <c r="A160" s="25"/>
      <c r="B160" s="42"/>
      <c r="C160" s="64"/>
      <c r="D160" s="40"/>
      <c r="E160" s="41"/>
      <c r="F160" s="66"/>
      <c r="G160" s="107"/>
      <c r="H160" s="55"/>
    </row>
    <row r="161" spans="1:8" ht="12.75">
      <c r="A161" s="25"/>
      <c r="B161" s="42">
        <v>2003</v>
      </c>
      <c r="C161" s="64" t="s">
        <v>68</v>
      </c>
      <c r="D161" s="40"/>
      <c r="E161" s="41"/>
      <c r="F161" s="66" t="s">
        <v>215</v>
      </c>
      <c r="G161" s="107">
        <v>29730.74</v>
      </c>
      <c r="H161" s="55">
        <f>G161+G162</f>
        <v>33081.91</v>
      </c>
    </row>
    <row r="162" spans="1:8" ht="12.75">
      <c r="A162" s="25"/>
      <c r="B162" s="42"/>
      <c r="C162" s="64" t="s">
        <v>69</v>
      </c>
      <c r="D162" s="40"/>
      <c r="E162" s="41"/>
      <c r="F162" s="66" t="s">
        <v>216</v>
      </c>
      <c r="G162" s="107">
        <v>3351.17</v>
      </c>
      <c r="H162" s="55"/>
    </row>
    <row r="163" spans="1:8" ht="12.75">
      <c r="A163" s="25"/>
      <c r="B163" s="42"/>
      <c r="C163" s="64"/>
      <c r="D163" s="40"/>
      <c r="E163" s="41"/>
      <c r="F163" s="66"/>
      <c r="G163" s="107"/>
      <c r="H163" s="55"/>
    </row>
    <row r="164" spans="1:8" ht="12.75">
      <c r="A164" s="25"/>
      <c r="B164" s="42"/>
      <c r="C164" s="64"/>
      <c r="D164" s="40"/>
      <c r="E164" s="41"/>
      <c r="F164" s="66"/>
      <c r="G164" s="107"/>
      <c r="H164" s="55"/>
    </row>
    <row r="165" spans="1:8" ht="12.75">
      <c r="A165" s="25"/>
      <c r="B165" s="42">
        <v>2004</v>
      </c>
      <c r="C165" s="64" t="s">
        <v>70</v>
      </c>
      <c r="D165" s="40"/>
      <c r="E165" s="41"/>
      <c r="F165" s="29" t="s">
        <v>114</v>
      </c>
      <c r="G165" s="33">
        <v>30351.8</v>
      </c>
      <c r="H165" s="55">
        <f>G165+G166</f>
        <v>31514.129999999997</v>
      </c>
    </row>
    <row r="166" spans="1:8" ht="12.75">
      <c r="A166" s="25"/>
      <c r="B166" s="42"/>
      <c r="C166" s="64" t="s">
        <v>71</v>
      </c>
      <c r="D166" s="40"/>
      <c r="E166" s="41"/>
      <c r="F166" s="34" t="s">
        <v>217</v>
      </c>
      <c r="G166" s="33">
        <v>1162.33</v>
      </c>
      <c r="H166" s="55"/>
    </row>
    <row r="167" spans="1:8" ht="12.75">
      <c r="A167" s="25"/>
      <c r="B167" s="42"/>
      <c r="C167" s="64"/>
      <c r="D167" s="40"/>
      <c r="E167" s="41"/>
      <c r="F167" s="65"/>
      <c r="G167" s="107"/>
      <c r="H167" s="55"/>
    </row>
    <row r="168" spans="1:8" ht="12.75">
      <c r="A168" s="25"/>
      <c r="B168" s="42">
        <v>2005</v>
      </c>
      <c r="C168" s="64" t="s">
        <v>72</v>
      </c>
      <c r="D168" s="40"/>
      <c r="E168" s="41"/>
      <c r="F168" s="66" t="s">
        <v>218</v>
      </c>
      <c r="G168" s="107">
        <v>70633.18</v>
      </c>
      <c r="H168" s="55">
        <f>G168+G169+G170</f>
        <v>91830.81</v>
      </c>
    </row>
    <row r="169" spans="1:8" ht="12.75">
      <c r="A169" s="25"/>
      <c r="B169" s="42"/>
      <c r="C169" s="64" t="s">
        <v>12</v>
      </c>
      <c r="D169" s="40"/>
      <c r="E169" s="41"/>
      <c r="F169" s="66" t="s">
        <v>219</v>
      </c>
      <c r="G169" s="107">
        <v>15086.86</v>
      </c>
      <c r="H169" s="55"/>
    </row>
    <row r="170" spans="1:8" ht="12.75">
      <c r="A170" s="25"/>
      <c r="B170" s="42"/>
      <c r="C170" s="64"/>
      <c r="D170" s="40"/>
      <c r="E170" s="41"/>
      <c r="F170" s="66" t="s">
        <v>220</v>
      </c>
      <c r="G170" s="107">
        <v>6110.77</v>
      </c>
      <c r="H170" s="55"/>
    </row>
    <row r="171" spans="1:8" ht="12.75">
      <c r="A171" s="25"/>
      <c r="B171" s="42"/>
      <c r="C171" s="64"/>
      <c r="D171" s="40"/>
      <c r="E171" s="41"/>
      <c r="F171" s="66"/>
      <c r="G171" s="107"/>
      <c r="H171" s="55"/>
    </row>
    <row r="172" spans="1:8" ht="12.75">
      <c r="A172" s="25"/>
      <c r="B172" s="67">
        <v>3200</v>
      </c>
      <c r="C172" s="68" t="s">
        <v>73</v>
      </c>
      <c r="D172" s="69"/>
      <c r="E172" s="70"/>
      <c r="F172" s="66" t="s">
        <v>221</v>
      </c>
      <c r="G172" s="107">
        <v>47270.88</v>
      </c>
      <c r="H172" s="55">
        <f>G172+G173+G174</f>
        <v>51988.259999999995</v>
      </c>
    </row>
    <row r="173" spans="1:8" ht="12.75">
      <c r="A173" s="25"/>
      <c r="B173" s="67"/>
      <c r="C173" s="68" t="s">
        <v>12</v>
      </c>
      <c r="D173" s="69"/>
      <c r="E173" s="70"/>
      <c r="F173" s="66" t="s">
        <v>222</v>
      </c>
      <c r="G173" s="107">
        <v>4717.38</v>
      </c>
      <c r="H173" s="55"/>
    </row>
    <row r="174" spans="1:8" ht="12.75">
      <c r="A174" s="25"/>
      <c r="B174" s="67"/>
      <c r="C174" s="68"/>
      <c r="D174" s="69"/>
      <c r="E174" s="70"/>
      <c r="F174" s="66"/>
      <c r="G174" s="107"/>
      <c r="H174" s="55"/>
    </row>
    <row r="175" spans="1:8" ht="12.75">
      <c r="A175" s="25"/>
      <c r="B175" s="42">
        <v>3300</v>
      </c>
      <c r="C175" s="64" t="s">
        <v>74</v>
      </c>
      <c r="D175" s="71"/>
      <c r="E175" s="41"/>
      <c r="F175" s="66" t="s">
        <v>223</v>
      </c>
      <c r="G175" s="107">
        <v>131757.51</v>
      </c>
      <c r="H175" s="55">
        <f>G175+G176+G177</f>
        <v>147470.82</v>
      </c>
    </row>
    <row r="176" spans="1:8" ht="12.75">
      <c r="A176" s="25"/>
      <c r="B176" s="42"/>
      <c r="C176" s="64" t="s">
        <v>75</v>
      </c>
      <c r="D176" s="34"/>
      <c r="E176" s="41"/>
      <c r="F176" s="66" t="s">
        <v>224</v>
      </c>
      <c r="G176" s="107">
        <v>7123.7</v>
      </c>
      <c r="H176" s="55"/>
    </row>
    <row r="177" spans="1:8" ht="12.75">
      <c r="A177" s="25"/>
      <c r="B177" s="42"/>
      <c r="C177" s="64"/>
      <c r="D177" s="34"/>
      <c r="E177" s="41"/>
      <c r="F177" s="66" t="s">
        <v>225</v>
      </c>
      <c r="G177" s="107">
        <v>8589.61</v>
      </c>
      <c r="H177" s="55"/>
    </row>
    <row r="178" spans="1:8" ht="12.75">
      <c r="A178" s="25"/>
      <c r="B178" s="42"/>
      <c r="C178" s="64"/>
      <c r="D178" s="34"/>
      <c r="E178" s="41"/>
      <c r="F178" s="66"/>
      <c r="G178" s="107"/>
      <c r="H178" s="55"/>
    </row>
    <row r="179" spans="1:8" ht="12.75">
      <c r="A179" s="25"/>
      <c r="B179" s="42">
        <v>3682</v>
      </c>
      <c r="C179" s="64" t="s">
        <v>76</v>
      </c>
      <c r="D179" s="71"/>
      <c r="E179" s="41"/>
      <c r="F179" s="66" t="s">
        <v>226</v>
      </c>
      <c r="G179" s="107">
        <v>32542.39</v>
      </c>
      <c r="H179" s="55">
        <f>G179+G180</f>
        <v>34376.06</v>
      </c>
    </row>
    <row r="180" spans="1:8" ht="12.75">
      <c r="A180" s="25"/>
      <c r="B180" s="42"/>
      <c r="C180" s="64" t="s">
        <v>12</v>
      </c>
      <c r="D180" s="34"/>
      <c r="E180" s="41"/>
      <c r="F180" s="66" t="s">
        <v>227</v>
      </c>
      <c r="G180" s="107">
        <v>1833.67</v>
      </c>
      <c r="H180" s="55"/>
    </row>
    <row r="181" spans="1:8" ht="12.75">
      <c r="A181" s="48"/>
      <c r="B181" s="42"/>
      <c r="C181" s="64"/>
      <c r="D181" s="34"/>
      <c r="E181" s="41"/>
      <c r="F181" s="66"/>
      <c r="G181" s="107"/>
      <c r="H181" s="55"/>
    </row>
    <row r="182" spans="1:8" ht="12.75">
      <c r="A182" s="48"/>
      <c r="B182" s="42">
        <v>3137</v>
      </c>
      <c r="C182" s="72" t="s">
        <v>77</v>
      </c>
      <c r="D182" s="73"/>
      <c r="E182" s="41"/>
      <c r="F182" s="66"/>
      <c r="G182" s="107"/>
      <c r="H182" s="55">
        <f>G182+G183+G184</f>
        <v>0</v>
      </c>
    </row>
    <row r="183" spans="1:8" ht="12.75">
      <c r="A183" s="48"/>
      <c r="B183" s="42"/>
      <c r="C183" s="72" t="s">
        <v>12</v>
      </c>
      <c r="D183" s="34"/>
      <c r="E183" s="41"/>
      <c r="F183" s="66"/>
      <c r="G183" s="107"/>
      <c r="H183" s="55"/>
    </row>
    <row r="184" spans="1:8" ht="12.75">
      <c r="A184" s="48"/>
      <c r="B184" s="42"/>
      <c r="C184" s="72"/>
      <c r="D184" s="34"/>
      <c r="E184" s="41"/>
      <c r="F184" s="66"/>
      <c r="G184" s="107"/>
      <c r="H184" s="55"/>
    </row>
    <row r="185" spans="1:8" ht="12.75">
      <c r="A185" s="48"/>
      <c r="B185" s="42"/>
      <c r="C185" s="72"/>
      <c r="D185" s="34"/>
      <c r="E185" s="41"/>
      <c r="F185" s="66"/>
      <c r="G185" s="107"/>
      <c r="H185" s="55"/>
    </row>
    <row r="186" spans="1:8" ht="12.75">
      <c r="A186" s="48"/>
      <c r="B186" s="42">
        <v>1619</v>
      </c>
      <c r="C186" s="72" t="s">
        <v>0</v>
      </c>
      <c r="D186" s="34"/>
      <c r="E186" s="41"/>
      <c r="F186" s="66" t="s">
        <v>228</v>
      </c>
      <c r="G186" s="107">
        <v>86112.01</v>
      </c>
      <c r="H186" s="55">
        <f>G186+G187+G188</f>
        <v>124126.81999999999</v>
      </c>
    </row>
    <row r="187" spans="1:8" ht="12.75">
      <c r="A187" s="48"/>
      <c r="B187" s="42"/>
      <c r="C187" s="72" t="s">
        <v>78</v>
      </c>
      <c r="D187" s="34"/>
      <c r="E187" s="41"/>
      <c r="F187" s="66" t="s">
        <v>229</v>
      </c>
      <c r="G187" s="107">
        <v>34105.08</v>
      </c>
      <c r="H187" s="55"/>
    </row>
    <row r="188" spans="1:8" ht="12.75">
      <c r="A188" s="48"/>
      <c r="B188" s="42"/>
      <c r="C188" s="72"/>
      <c r="D188" s="34"/>
      <c r="E188" s="41"/>
      <c r="F188" s="66" t="s">
        <v>230</v>
      </c>
      <c r="G188" s="107">
        <v>3909.73</v>
      </c>
      <c r="H188" s="55"/>
    </row>
    <row r="189" spans="1:8" ht="12.75">
      <c r="A189" s="48"/>
      <c r="B189" s="42"/>
      <c r="C189" s="72"/>
      <c r="D189" s="34"/>
      <c r="E189" s="41"/>
      <c r="F189" s="66"/>
      <c r="G189" s="107"/>
      <c r="H189" s="55"/>
    </row>
    <row r="190" spans="1:8" ht="12.75">
      <c r="A190" s="48"/>
      <c r="B190" s="42">
        <v>1620</v>
      </c>
      <c r="C190" s="72" t="s">
        <v>79</v>
      </c>
      <c r="D190" s="34"/>
      <c r="E190" s="41"/>
      <c r="F190" s="34" t="s">
        <v>231</v>
      </c>
      <c r="G190" s="33">
        <v>52252.26</v>
      </c>
      <c r="H190" s="55">
        <f>G190+G191+G192</f>
        <v>56394.29</v>
      </c>
    </row>
    <row r="191" spans="1:8" ht="12.75">
      <c r="A191" s="48"/>
      <c r="B191" s="42"/>
      <c r="C191" s="72" t="s">
        <v>12</v>
      </c>
      <c r="D191" s="34"/>
      <c r="E191" s="41"/>
      <c r="F191" s="66" t="s">
        <v>232</v>
      </c>
      <c r="G191" s="107">
        <v>1748.63</v>
      </c>
      <c r="H191" s="55"/>
    </row>
    <row r="192" spans="1:8" ht="12.75">
      <c r="A192" s="48"/>
      <c r="B192" s="42"/>
      <c r="C192" s="72"/>
      <c r="D192" s="34"/>
      <c r="E192" s="41"/>
      <c r="F192" s="66" t="s">
        <v>233</v>
      </c>
      <c r="G192" s="107">
        <v>2393.4</v>
      </c>
      <c r="H192" s="55"/>
    </row>
    <row r="193" spans="1:8" ht="12.75">
      <c r="A193" s="48"/>
      <c r="B193" s="42"/>
      <c r="C193" s="72"/>
      <c r="D193" s="34"/>
      <c r="E193" s="41"/>
      <c r="F193" s="66"/>
      <c r="G193" s="107"/>
      <c r="H193" s="55"/>
    </row>
    <row r="194" spans="1:8" ht="12.75">
      <c r="A194" s="48"/>
      <c r="B194" s="42">
        <v>1621</v>
      </c>
      <c r="C194" s="72" t="s">
        <v>80</v>
      </c>
      <c r="D194" s="8"/>
      <c r="E194" s="41"/>
      <c r="F194" s="66" t="s">
        <v>234</v>
      </c>
      <c r="G194" s="107">
        <v>56035.98</v>
      </c>
      <c r="H194" s="55">
        <f>G194+G195+G196</f>
        <v>107221.57</v>
      </c>
    </row>
    <row r="195" spans="1:8" ht="12.75">
      <c r="A195" s="48"/>
      <c r="B195" s="42"/>
      <c r="C195" s="72" t="s">
        <v>12</v>
      </c>
      <c r="D195" s="34"/>
      <c r="E195" s="41"/>
      <c r="F195" s="66" t="s">
        <v>235</v>
      </c>
      <c r="G195" s="107">
        <v>48043.22</v>
      </c>
      <c r="H195" s="55"/>
    </row>
    <row r="196" spans="1:8" ht="12.75">
      <c r="A196" s="48"/>
      <c r="B196" s="42"/>
      <c r="C196" s="72"/>
      <c r="D196" s="65"/>
      <c r="E196" s="41"/>
      <c r="F196" s="66" t="s">
        <v>236</v>
      </c>
      <c r="G196" s="107">
        <v>3142.37</v>
      </c>
      <c r="H196" s="55"/>
    </row>
    <row r="197" spans="1:8" ht="12.75">
      <c r="A197" s="48"/>
      <c r="B197" s="42"/>
      <c r="C197" s="72"/>
      <c r="D197" s="65"/>
      <c r="E197" s="41"/>
      <c r="F197" s="66"/>
      <c r="G197" s="107"/>
      <c r="H197" s="55"/>
    </row>
    <row r="198" spans="1:8" ht="12.75">
      <c r="A198" s="48"/>
      <c r="B198" s="42">
        <v>1746</v>
      </c>
      <c r="C198" s="72" t="s">
        <v>81</v>
      </c>
      <c r="D198" s="74"/>
      <c r="E198" s="41"/>
      <c r="F198" s="66" t="s">
        <v>237</v>
      </c>
      <c r="G198" s="107">
        <v>12788.31</v>
      </c>
      <c r="H198" s="55">
        <f>G198+G199</f>
        <v>13786.8</v>
      </c>
    </row>
    <row r="199" spans="1:8" ht="12.75">
      <c r="A199" s="48"/>
      <c r="B199" s="42"/>
      <c r="C199" s="72"/>
      <c r="D199" s="8"/>
      <c r="E199" s="41"/>
      <c r="F199" s="66" t="s">
        <v>238</v>
      </c>
      <c r="G199" s="107">
        <v>998.49</v>
      </c>
      <c r="H199" s="55"/>
    </row>
    <row r="200" spans="1:8" ht="12.75">
      <c r="A200" s="48"/>
      <c r="B200" s="42"/>
      <c r="C200" s="72"/>
      <c r="D200" s="8"/>
      <c r="E200" s="41"/>
      <c r="F200" s="66"/>
      <c r="G200" s="107"/>
      <c r="H200" s="55"/>
    </row>
    <row r="201" spans="1:8" ht="12.75">
      <c r="A201" s="48"/>
      <c r="B201" s="42">
        <v>2080</v>
      </c>
      <c r="C201" s="72" t="s">
        <v>82</v>
      </c>
      <c r="D201" s="74"/>
      <c r="E201" s="41"/>
      <c r="F201" s="66" t="s">
        <v>239</v>
      </c>
      <c r="G201" s="107">
        <v>12636.94</v>
      </c>
      <c r="H201" s="55">
        <f>G201+G202</f>
        <v>14969.01</v>
      </c>
    </row>
    <row r="202" spans="1:9" ht="12.75">
      <c r="A202" s="48"/>
      <c r="B202" s="42"/>
      <c r="C202" s="72"/>
      <c r="D202" s="8"/>
      <c r="E202" s="41"/>
      <c r="F202" s="66" t="s">
        <v>240</v>
      </c>
      <c r="G202" s="107">
        <v>2332.07</v>
      </c>
      <c r="H202" s="55"/>
      <c r="I202" s="1"/>
    </row>
    <row r="203" spans="1:8" ht="12.75">
      <c r="A203" s="48"/>
      <c r="B203" s="42"/>
      <c r="C203" s="72"/>
      <c r="D203" s="74"/>
      <c r="E203" s="41"/>
      <c r="F203" s="66"/>
      <c r="G203" s="107"/>
      <c r="H203" s="55"/>
    </row>
    <row r="204" spans="1:8" ht="12.75">
      <c r="A204" s="25"/>
      <c r="B204" s="42">
        <v>2719</v>
      </c>
      <c r="C204" s="72" t="s">
        <v>83</v>
      </c>
      <c r="D204" s="74"/>
      <c r="E204" s="41"/>
      <c r="F204" s="66" t="s">
        <v>241</v>
      </c>
      <c r="G204" s="107">
        <v>57057.11</v>
      </c>
      <c r="H204" s="55">
        <f>G204+G205+G206</f>
        <v>60301.840000000004</v>
      </c>
    </row>
    <row r="205" spans="1:8" ht="12.75">
      <c r="A205" s="25"/>
      <c r="B205" s="42"/>
      <c r="C205" s="72"/>
      <c r="D205" s="8"/>
      <c r="E205" s="41"/>
      <c r="F205" s="66" t="s">
        <v>242</v>
      </c>
      <c r="G205" s="107">
        <v>3244.73</v>
      </c>
      <c r="H205" s="75"/>
    </row>
    <row r="206" spans="1:8" ht="12.75">
      <c r="A206" s="48"/>
      <c r="B206" s="76"/>
      <c r="C206" s="72"/>
      <c r="D206" s="77"/>
      <c r="E206" s="41"/>
      <c r="F206" s="66"/>
      <c r="G206" s="107"/>
      <c r="H206" s="75"/>
    </row>
    <row r="207" spans="1:8" ht="12.75">
      <c r="A207" s="48"/>
      <c r="B207" s="79">
        <v>2213</v>
      </c>
      <c r="C207" s="72" t="s">
        <v>84</v>
      </c>
      <c r="D207" s="74"/>
      <c r="E207" s="41"/>
      <c r="F207" s="66" t="s">
        <v>237</v>
      </c>
      <c r="G207" s="107">
        <v>34414.03</v>
      </c>
      <c r="H207" s="55">
        <f>G207+G208</f>
        <v>38814.75</v>
      </c>
    </row>
    <row r="208" spans="1:8" ht="12.75">
      <c r="A208" s="48"/>
      <c r="B208" s="79"/>
      <c r="C208" s="72" t="s">
        <v>85</v>
      </c>
      <c r="D208" s="8"/>
      <c r="E208" s="41"/>
      <c r="F208" s="66" t="s">
        <v>238</v>
      </c>
      <c r="G208" s="107">
        <v>4400.72</v>
      </c>
      <c r="H208" s="55"/>
    </row>
    <row r="209" spans="1:8" ht="12.75">
      <c r="A209" s="48"/>
      <c r="B209" s="79"/>
      <c r="C209" s="72"/>
      <c r="D209" s="74"/>
      <c r="E209" s="41"/>
      <c r="F209" s="66"/>
      <c r="G209" s="107"/>
      <c r="H209" s="55"/>
    </row>
    <row r="210" spans="1:8" ht="12.75">
      <c r="A210" s="48"/>
      <c r="B210" s="79">
        <v>3122</v>
      </c>
      <c r="C210" s="72" t="s">
        <v>86</v>
      </c>
      <c r="D210" s="74"/>
      <c r="E210" s="41"/>
      <c r="F210" s="66" t="s">
        <v>243</v>
      </c>
      <c r="G210" s="107">
        <v>30901.73</v>
      </c>
      <c r="H210" s="55">
        <f>G210+G211+G212</f>
        <v>45282.32</v>
      </c>
    </row>
    <row r="211" spans="1:8" ht="12.75">
      <c r="A211" s="48"/>
      <c r="B211" s="79"/>
      <c r="C211" s="72" t="s">
        <v>87</v>
      </c>
      <c r="D211" s="8"/>
      <c r="E211" s="41"/>
      <c r="F211" s="66" t="s">
        <v>244</v>
      </c>
      <c r="G211" s="107">
        <v>13284.71</v>
      </c>
      <c r="H211" s="55"/>
    </row>
    <row r="212" spans="1:8" ht="12.75">
      <c r="A212" s="48"/>
      <c r="B212" s="79"/>
      <c r="C212" s="72"/>
      <c r="D212" s="74"/>
      <c r="E212" s="41"/>
      <c r="F212" s="66" t="s">
        <v>245</v>
      </c>
      <c r="G212" s="107">
        <v>1095.88</v>
      </c>
      <c r="H212" s="55"/>
    </row>
    <row r="213" spans="1:8" ht="12.75">
      <c r="A213" s="48"/>
      <c r="B213" s="79"/>
      <c r="C213" s="72"/>
      <c r="D213" s="74"/>
      <c r="E213" s="41"/>
      <c r="F213" s="66"/>
      <c r="G213" s="107"/>
      <c r="H213" s="55"/>
    </row>
    <row r="214" spans="1:8" ht="12.75">
      <c r="A214" s="48"/>
      <c r="B214" s="79">
        <v>1718</v>
      </c>
      <c r="C214" s="72" t="s">
        <v>88</v>
      </c>
      <c r="D214" s="74"/>
      <c r="E214" s="41"/>
      <c r="F214" s="66" t="s">
        <v>246</v>
      </c>
      <c r="G214" s="107">
        <v>42611.99</v>
      </c>
      <c r="H214" s="55">
        <f>G214+G215</f>
        <v>46308.59</v>
      </c>
    </row>
    <row r="215" spans="1:8" ht="12.75">
      <c r="A215" s="25"/>
      <c r="B215" s="38"/>
      <c r="C215" s="78" t="s">
        <v>89</v>
      </c>
      <c r="D215" s="74"/>
      <c r="E215" s="28"/>
      <c r="F215" s="29" t="s">
        <v>247</v>
      </c>
      <c r="G215" s="33">
        <f>3696.6</f>
        <v>3696.6</v>
      </c>
      <c r="H215" s="30"/>
    </row>
    <row r="216" spans="1:8" ht="12.75">
      <c r="A216" s="48"/>
      <c r="B216" s="76"/>
      <c r="C216" s="72"/>
      <c r="D216" s="77"/>
      <c r="E216" s="41"/>
      <c r="F216" s="66"/>
      <c r="G216" s="107"/>
      <c r="H216" s="55"/>
    </row>
    <row r="217" spans="1:8" ht="12.75">
      <c r="A217" s="48"/>
      <c r="B217" s="79">
        <v>2191</v>
      </c>
      <c r="C217" s="72" t="s">
        <v>90</v>
      </c>
      <c r="D217" s="74"/>
      <c r="E217" s="41"/>
      <c r="F217" s="66" t="s">
        <v>248</v>
      </c>
      <c r="G217" s="107">
        <v>14094.28</v>
      </c>
      <c r="H217" s="55">
        <f>G217+G218</f>
        <v>15731.35</v>
      </c>
    </row>
    <row r="218" spans="1:8" ht="12.75">
      <c r="A218" s="48"/>
      <c r="B218" s="79"/>
      <c r="C218" s="72" t="s">
        <v>91</v>
      </c>
      <c r="D218" s="74"/>
      <c r="E218" s="41"/>
      <c r="F218" s="66" t="s">
        <v>249</v>
      </c>
      <c r="G218" s="107">
        <v>1637.07</v>
      </c>
      <c r="H218" s="55"/>
    </row>
    <row r="219" spans="1:8" ht="12.75">
      <c r="A219" s="48"/>
      <c r="B219" s="79"/>
      <c r="C219" s="72"/>
      <c r="D219" s="77"/>
      <c r="E219" s="41"/>
      <c r="F219" s="66"/>
      <c r="G219" s="107"/>
      <c r="H219" s="55"/>
    </row>
    <row r="220" spans="1:8" ht="12.75">
      <c r="A220" s="48"/>
      <c r="B220" s="79">
        <v>2486</v>
      </c>
      <c r="C220" s="72" t="s">
        <v>106</v>
      </c>
      <c r="D220" s="74"/>
      <c r="E220" s="41"/>
      <c r="F220" s="66" t="s">
        <v>250</v>
      </c>
      <c r="G220" s="107">
        <v>11244.84</v>
      </c>
      <c r="H220" s="55">
        <f>G220+G221</f>
        <v>12190.34</v>
      </c>
    </row>
    <row r="221" spans="1:8" ht="12.75">
      <c r="A221" s="48"/>
      <c r="B221" s="79"/>
      <c r="C221" s="72" t="s">
        <v>107</v>
      </c>
      <c r="D221" s="74"/>
      <c r="E221" s="41"/>
      <c r="F221" s="66" t="s">
        <v>251</v>
      </c>
      <c r="G221" s="107">
        <v>945.5</v>
      </c>
      <c r="H221" s="55"/>
    </row>
    <row r="222" spans="1:8" ht="13.5" thickBot="1">
      <c r="A222" s="80"/>
      <c r="B222" s="81"/>
      <c r="C222" s="82"/>
      <c r="D222" s="83"/>
      <c r="E222" s="84"/>
      <c r="F222" s="85"/>
      <c r="G222" s="110"/>
      <c r="H222" s="86"/>
    </row>
    <row r="223" spans="1:9" ht="13.5" thickBot="1">
      <c r="A223" s="87"/>
      <c r="B223" s="88"/>
      <c r="C223" s="89" t="s">
        <v>92</v>
      </c>
      <c r="D223" s="90"/>
      <c r="E223" s="91"/>
      <c r="F223" s="92"/>
      <c r="G223" s="93">
        <f>SUM(G11:G222)</f>
        <v>4658147.080000002</v>
      </c>
      <c r="H223" s="93">
        <f>SUM(H11:H222)</f>
        <v>4658147.08</v>
      </c>
      <c r="I223" s="115"/>
    </row>
    <row r="224" spans="5:8" ht="12.75">
      <c r="E224" s="4"/>
      <c r="F224" s="5"/>
      <c r="G224" s="5"/>
      <c r="H224" s="94"/>
    </row>
    <row r="225" spans="5:8" ht="12.75">
      <c r="E225" s="4"/>
      <c r="F225" s="5"/>
      <c r="G225" s="5" t="s">
        <v>93</v>
      </c>
      <c r="H225" s="35"/>
    </row>
    <row r="226" spans="4:7" ht="12.75">
      <c r="D226" s="4"/>
      <c r="E226" s="5"/>
      <c r="F226" s="5"/>
      <c r="G226" s="5" t="s">
        <v>94</v>
      </c>
    </row>
    <row r="227" spans="4:8" ht="12.75">
      <c r="D227" s="4"/>
      <c r="E227" s="5"/>
      <c r="F227" s="35"/>
      <c r="H227" s="35"/>
    </row>
    <row r="228" spans="4:8" ht="12.75">
      <c r="D228" s="4"/>
      <c r="E228" s="5"/>
      <c r="F228" s="35"/>
      <c r="H228" s="35"/>
    </row>
    <row r="229" spans="4:8" ht="12.75">
      <c r="D229" s="4"/>
      <c r="E229" s="5"/>
      <c r="F229" s="35"/>
      <c r="H229" s="35"/>
    </row>
    <row r="230" spans="1:7" ht="14.25" customHeight="1">
      <c r="A230" s="1" t="s">
        <v>2</v>
      </c>
      <c r="B230" s="1"/>
      <c r="C230" s="1"/>
      <c r="D230" s="3" t="s">
        <v>95</v>
      </c>
      <c r="G230" s="35"/>
    </row>
    <row r="231" spans="1:8" ht="12.75">
      <c r="A231" s="1" t="s">
        <v>1</v>
      </c>
      <c r="B231" s="1"/>
      <c r="C231" s="1"/>
      <c r="G231" s="35"/>
      <c r="H231" s="35"/>
    </row>
    <row r="233" spans="1:8" ht="12.75">
      <c r="A233" s="4"/>
      <c r="B233" s="7"/>
      <c r="C233" s="8"/>
      <c r="D233" s="8" t="s">
        <v>96</v>
      </c>
      <c r="E233" s="8"/>
      <c r="F233" s="1"/>
      <c r="G233" s="5"/>
      <c r="H233" s="94"/>
    </row>
    <row r="234" spans="1:8" ht="12.75">
      <c r="A234" s="4"/>
      <c r="B234" s="7"/>
      <c r="C234" s="8"/>
      <c r="D234" s="8" t="s">
        <v>252</v>
      </c>
      <c r="E234" s="8"/>
      <c r="G234" s="5"/>
      <c r="H234" s="94"/>
    </row>
    <row r="235" spans="5:8" ht="12.75">
      <c r="E235" s="4"/>
      <c r="F235" s="5"/>
      <c r="G235" s="5" t="s">
        <v>253</v>
      </c>
      <c r="H235" s="94"/>
    </row>
    <row r="236" spans="2:8" ht="12.75">
      <c r="B236" s="2" t="s">
        <v>3</v>
      </c>
      <c r="C236" s="1"/>
      <c r="D236" s="4" t="s">
        <v>97</v>
      </c>
      <c r="E236" s="4"/>
      <c r="F236" s="5"/>
      <c r="G236" s="5"/>
      <c r="H236" s="94"/>
    </row>
    <row r="237" spans="5:8" ht="13.5" thickBot="1">
      <c r="E237" s="4"/>
      <c r="F237" s="5"/>
      <c r="G237" s="5"/>
      <c r="H237" s="94"/>
    </row>
    <row r="238" spans="1:8" ht="28.5" customHeight="1" thickBot="1">
      <c r="A238" s="11" t="s">
        <v>4</v>
      </c>
      <c r="B238" s="95" t="s">
        <v>98</v>
      </c>
      <c r="C238" s="11" t="s">
        <v>99</v>
      </c>
      <c r="D238" s="13" t="s">
        <v>6</v>
      </c>
      <c r="E238" s="14" t="s">
        <v>7</v>
      </c>
      <c r="F238" s="15" t="s">
        <v>8</v>
      </c>
      <c r="G238" s="16" t="s">
        <v>9</v>
      </c>
      <c r="H238" s="17" t="s">
        <v>10</v>
      </c>
    </row>
    <row r="239" spans="1:8" ht="12.75">
      <c r="A239" s="79"/>
      <c r="B239" s="42" t="s">
        <v>254</v>
      </c>
      <c r="C239" s="96" t="s">
        <v>100</v>
      </c>
      <c r="D239" s="21"/>
      <c r="E239" s="34"/>
      <c r="F239" s="29" t="s">
        <v>165</v>
      </c>
      <c r="G239" s="66">
        <v>43078.68</v>
      </c>
      <c r="H239" s="97">
        <f>G239+G240+G241</f>
        <v>43078.68</v>
      </c>
    </row>
    <row r="240" spans="1:8" ht="12.75">
      <c r="A240" s="79"/>
      <c r="B240" s="42"/>
      <c r="C240" s="50" t="s">
        <v>58</v>
      </c>
      <c r="D240" s="21"/>
      <c r="E240" s="28"/>
      <c r="F240" s="66"/>
      <c r="G240" s="66"/>
      <c r="H240" s="55"/>
    </row>
    <row r="241" spans="1:8" ht="13.5" thickBot="1">
      <c r="A241" s="79"/>
      <c r="B241" s="42"/>
      <c r="C241" s="39"/>
      <c r="D241" s="40"/>
      <c r="E241" s="41"/>
      <c r="F241" s="66"/>
      <c r="G241" s="66"/>
      <c r="H241" s="55"/>
    </row>
    <row r="242" spans="1:8" ht="13.5" thickBot="1">
      <c r="A242" s="98"/>
      <c r="B242" s="99"/>
      <c r="C242" s="100"/>
      <c r="D242" s="101"/>
      <c r="E242" s="102"/>
      <c r="F242" s="103"/>
      <c r="G242" s="103">
        <f>SUM(G239:G241)</f>
        <v>43078.68</v>
      </c>
      <c r="H242" s="104">
        <f>SUM(H239:H241)</f>
        <v>43078.68</v>
      </c>
    </row>
    <row r="244" spans="1:8" ht="12.75">
      <c r="A244" s="4"/>
      <c r="B244" s="7"/>
      <c r="C244" s="8"/>
      <c r="D244" s="8" t="s">
        <v>96</v>
      </c>
      <c r="E244" s="8"/>
      <c r="F244" s="1" t="s">
        <v>95</v>
      </c>
      <c r="G244" s="5"/>
      <c r="H244" s="94"/>
    </row>
    <row r="245" spans="1:8" ht="12.75">
      <c r="A245" s="4"/>
      <c r="B245" s="7"/>
      <c r="C245" s="8"/>
      <c r="D245" s="8" t="s">
        <v>252</v>
      </c>
      <c r="E245" s="8"/>
      <c r="G245" s="5"/>
      <c r="H245" s="94"/>
    </row>
    <row r="246" spans="5:8" ht="12.75">
      <c r="E246" s="4"/>
      <c r="F246" s="5"/>
      <c r="G246" s="5" t="s">
        <v>253</v>
      </c>
      <c r="H246" s="94"/>
    </row>
    <row r="247" spans="2:8" ht="12.75">
      <c r="B247" s="2" t="s">
        <v>3</v>
      </c>
      <c r="C247" s="1"/>
      <c r="D247" s="4" t="s">
        <v>101</v>
      </c>
      <c r="E247" s="4"/>
      <c r="F247" s="5"/>
      <c r="G247" s="5"/>
      <c r="H247" s="94"/>
    </row>
    <row r="248" spans="5:8" ht="13.5" thickBot="1">
      <c r="E248" s="4"/>
      <c r="F248" s="5"/>
      <c r="G248" s="5"/>
      <c r="H248" s="94"/>
    </row>
    <row r="249" spans="1:8" ht="24" customHeight="1" thickBot="1">
      <c r="A249" s="11" t="s">
        <v>4</v>
      </c>
      <c r="B249" s="95" t="s">
        <v>98</v>
      </c>
      <c r="C249" s="11" t="s">
        <v>99</v>
      </c>
      <c r="D249" s="13" t="s">
        <v>6</v>
      </c>
      <c r="E249" s="14" t="s">
        <v>7</v>
      </c>
      <c r="F249" s="15" t="s">
        <v>8</v>
      </c>
      <c r="G249" s="16" t="s">
        <v>9</v>
      </c>
      <c r="H249" s="17" t="s">
        <v>10</v>
      </c>
    </row>
    <row r="250" spans="1:8" ht="12.75">
      <c r="A250" s="79"/>
      <c r="B250" s="42" t="s">
        <v>255</v>
      </c>
      <c r="C250" s="96" t="s">
        <v>102</v>
      </c>
      <c r="D250" s="21"/>
      <c r="E250" s="34"/>
      <c r="F250" s="29" t="s">
        <v>172</v>
      </c>
      <c r="G250" s="23">
        <v>60000</v>
      </c>
      <c r="H250" s="97">
        <f>G250+G251+G252</f>
        <v>60000</v>
      </c>
    </row>
    <row r="251" spans="1:8" ht="12.75">
      <c r="A251" s="79"/>
      <c r="B251" s="42"/>
      <c r="C251" s="50" t="s">
        <v>103</v>
      </c>
      <c r="D251" s="21"/>
      <c r="E251" s="28"/>
      <c r="F251" s="66"/>
      <c r="G251" s="66"/>
      <c r="H251" s="55"/>
    </row>
    <row r="252" spans="1:8" ht="13.5" thickBot="1">
      <c r="A252" s="79"/>
      <c r="B252" s="42"/>
      <c r="C252" s="39"/>
      <c r="D252" s="40"/>
      <c r="E252" s="41"/>
      <c r="F252" s="66"/>
      <c r="G252" s="66"/>
      <c r="H252" s="55"/>
    </row>
    <row r="253" spans="1:8" ht="13.5" thickBot="1">
      <c r="A253" s="98"/>
      <c r="B253" s="99"/>
      <c r="C253" s="100"/>
      <c r="D253" s="101"/>
      <c r="E253" s="102"/>
      <c r="F253" s="103"/>
      <c r="G253" s="103">
        <f>SUM(G250:G252)</f>
        <v>60000</v>
      </c>
      <c r="H253" s="104">
        <f>SUM(H250:H252)</f>
        <v>60000</v>
      </c>
    </row>
    <row r="254" ht="17.25" customHeight="1"/>
    <row r="255" spans="1:8" ht="12.75">
      <c r="A255" s="4"/>
      <c r="B255" s="7"/>
      <c r="C255" s="8"/>
      <c r="D255" s="8" t="s">
        <v>96</v>
      </c>
      <c r="E255" s="8"/>
      <c r="F255" s="1"/>
      <c r="G255" s="5"/>
      <c r="H255" s="94"/>
    </row>
    <row r="256" spans="1:8" ht="12.75">
      <c r="A256" s="4"/>
      <c r="B256" s="7"/>
      <c r="C256" s="8"/>
      <c r="D256" s="8" t="s">
        <v>252</v>
      </c>
      <c r="E256" s="8"/>
      <c r="G256" s="5"/>
      <c r="H256" s="94"/>
    </row>
    <row r="257" spans="5:8" ht="12.75">
      <c r="E257" s="4"/>
      <c r="F257" s="5"/>
      <c r="G257" s="5" t="s">
        <v>253</v>
      </c>
      <c r="H257" s="94"/>
    </row>
    <row r="258" spans="2:8" ht="12.75">
      <c r="B258" s="2" t="s">
        <v>3</v>
      </c>
      <c r="C258" s="1"/>
      <c r="D258" s="4" t="s">
        <v>104</v>
      </c>
      <c r="E258" s="4"/>
      <c r="F258" s="5"/>
      <c r="G258" s="5"/>
      <c r="H258" s="94"/>
    </row>
    <row r="259" spans="5:8" ht="13.5" thickBot="1">
      <c r="E259" s="4"/>
      <c r="F259" s="5"/>
      <c r="G259" s="5"/>
      <c r="H259" s="94"/>
    </row>
    <row r="260" spans="1:8" ht="27" customHeight="1" thickBot="1">
      <c r="A260" s="11" t="s">
        <v>4</v>
      </c>
      <c r="B260" s="95" t="s">
        <v>98</v>
      </c>
      <c r="C260" s="11" t="s">
        <v>99</v>
      </c>
      <c r="D260" s="13" t="s">
        <v>6</v>
      </c>
      <c r="E260" s="14" t="s">
        <v>7</v>
      </c>
      <c r="F260" s="15" t="s">
        <v>8</v>
      </c>
      <c r="G260" s="16" t="s">
        <v>9</v>
      </c>
      <c r="H260" s="17" t="s">
        <v>10</v>
      </c>
    </row>
    <row r="261" spans="1:9" ht="12.75">
      <c r="A261" s="34"/>
      <c r="B261" s="26" t="s">
        <v>256</v>
      </c>
      <c r="C261" s="96" t="s">
        <v>105</v>
      </c>
      <c r="D261" s="21"/>
      <c r="E261" s="34"/>
      <c r="F261" s="66" t="s">
        <v>257</v>
      </c>
      <c r="G261" s="107">
        <v>76303.19</v>
      </c>
      <c r="H261" s="30">
        <f>G261+G262+G263</f>
        <v>82058.14</v>
      </c>
      <c r="I261" s="35"/>
    </row>
    <row r="262" spans="1:8" ht="12.75">
      <c r="A262" s="65"/>
      <c r="B262" s="42"/>
      <c r="C262" s="45"/>
      <c r="D262" s="21"/>
      <c r="E262" s="28"/>
      <c r="F262" s="66" t="s">
        <v>258</v>
      </c>
      <c r="G262" s="107">
        <v>3497.26</v>
      </c>
      <c r="H262" s="55"/>
    </row>
    <row r="263" spans="1:8" ht="12.75">
      <c r="A263" s="79"/>
      <c r="B263" s="42"/>
      <c r="C263" s="39"/>
      <c r="D263" s="40"/>
      <c r="E263" s="41"/>
      <c r="F263" s="66" t="s">
        <v>259</v>
      </c>
      <c r="G263" s="107">
        <v>2257.69</v>
      </c>
      <c r="H263" s="55"/>
    </row>
    <row r="264" spans="1:8" ht="13.5" thickBot="1">
      <c r="A264" s="105"/>
      <c r="B264" s="81"/>
      <c r="C264" s="111"/>
      <c r="D264" s="112"/>
      <c r="E264" s="84"/>
      <c r="F264" s="85"/>
      <c r="G264" s="85"/>
      <c r="H264" s="86"/>
    </row>
    <row r="265" spans="1:8" ht="13.5" thickBot="1">
      <c r="A265" s="98" t="s">
        <v>95</v>
      </c>
      <c r="B265" s="99"/>
      <c r="C265" s="100"/>
      <c r="D265" s="101"/>
      <c r="E265" s="102"/>
      <c r="F265" s="103"/>
      <c r="G265" s="103">
        <f>SUM(G261:G263)</f>
        <v>82058.14</v>
      </c>
      <c r="H265" s="104">
        <f>SUM(H261:H263)</f>
        <v>82058.14</v>
      </c>
    </row>
    <row r="267" spans="5:9" ht="12.75">
      <c r="E267" s="106"/>
      <c r="G267" s="35"/>
      <c r="H267" s="94"/>
      <c r="I267" s="116"/>
    </row>
    <row r="268" spans="5:9" ht="12.75">
      <c r="E268" s="5" t="s">
        <v>93</v>
      </c>
      <c r="G268" s="35" t="s">
        <v>109</v>
      </c>
      <c r="H268" s="94">
        <f>H265+H253+H242</f>
        <v>185136.82</v>
      </c>
      <c r="I268" s="116"/>
    </row>
    <row r="269" spans="5:9" ht="12.75">
      <c r="E269" s="5" t="s">
        <v>94</v>
      </c>
      <c r="F269" s="35"/>
      <c r="G269" s="35"/>
      <c r="H269" s="106">
        <f>H268+H223</f>
        <v>4843283.9</v>
      </c>
      <c r="I269" s="116"/>
    </row>
    <row r="270" spans="5:9" ht="12.75">
      <c r="E270" s="106"/>
      <c r="F270" s="35"/>
      <c r="H270" s="106"/>
      <c r="I270" s="117"/>
    </row>
    <row r="271" spans="4:9" ht="12.75">
      <c r="D271" s="4"/>
      <c r="I271" s="117"/>
    </row>
    <row r="272" spans="2:9" ht="12.75">
      <c r="B272" s="3"/>
      <c r="D272" s="4"/>
      <c r="F272" s="4"/>
      <c r="H272" s="35"/>
      <c r="I272" s="118"/>
    </row>
    <row r="273" spans="2:9" ht="12.75">
      <c r="B273" s="3"/>
      <c r="D273" s="1"/>
      <c r="F273" s="1"/>
      <c r="H273" s="119"/>
      <c r="I273" s="118"/>
    </row>
    <row r="274" spans="2:9" ht="12.75">
      <c r="B274" s="3"/>
      <c r="D274" s="1"/>
      <c r="F274" s="1"/>
      <c r="H274" s="35"/>
      <c r="I274" s="118"/>
    </row>
    <row r="275" spans="2:9" ht="12.75">
      <c r="B275" s="3"/>
      <c r="D275" s="1"/>
      <c r="F275" s="1"/>
      <c r="H275" s="113"/>
      <c r="I275" s="120"/>
    </row>
    <row r="276" spans="2:9" ht="12.75">
      <c r="B276" s="3"/>
      <c r="D276" s="1"/>
      <c r="F276" s="1"/>
      <c r="H276" s="35"/>
      <c r="I276" s="120"/>
    </row>
    <row r="277" spans="2:9" ht="12.75">
      <c r="B277" s="3"/>
      <c r="D277" s="1"/>
      <c r="F277" s="1"/>
      <c r="H277" s="35"/>
      <c r="I277" s="120"/>
    </row>
    <row r="278" spans="2:9" ht="12.75">
      <c r="B278" s="3"/>
      <c r="D278" s="1"/>
      <c r="F278" s="1"/>
      <c r="H278" s="35"/>
      <c r="I278" s="120"/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0"/>
  <sheetViews>
    <sheetView tabSelected="1" workbookViewId="0" topLeftCell="A184">
      <selection activeCell="F10" sqref="F10"/>
    </sheetView>
  </sheetViews>
  <sheetFormatPr defaultColWidth="9.140625" defaultRowHeight="12.75"/>
  <cols>
    <col min="1" max="1" width="2.8515625" style="3" customWidth="1"/>
    <col min="2" max="2" width="7.28125" style="3" customWidth="1"/>
    <col min="3" max="3" width="35.8515625" style="3" customWidth="1"/>
    <col min="4" max="4" width="30.421875" style="3" customWidth="1"/>
    <col min="5" max="5" width="10.421875" style="3" customWidth="1"/>
    <col min="6" max="6" width="16.28125" style="3" customWidth="1"/>
    <col min="7" max="16384" width="9.140625" style="3" customWidth="1"/>
  </cols>
  <sheetData>
    <row r="1" spans="1:4" ht="12.75">
      <c r="A1" s="1" t="s">
        <v>2</v>
      </c>
      <c r="B1" s="1"/>
      <c r="C1" s="1"/>
      <c r="D1" s="5"/>
    </row>
    <row r="2" spans="1:4" ht="12.75">
      <c r="A2" s="1" t="s">
        <v>1</v>
      </c>
      <c r="B2" s="1"/>
      <c r="C2" s="1"/>
      <c r="D2" s="5"/>
    </row>
    <row r="3" spans="1:4" ht="12.75">
      <c r="A3" s="1"/>
      <c r="B3" s="1"/>
      <c r="C3" s="1"/>
      <c r="D3" s="5"/>
    </row>
    <row r="4" spans="1:4" ht="15">
      <c r="A4" s="4"/>
      <c r="B4" s="4"/>
      <c r="C4" s="121" t="s">
        <v>270</v>
      </c>
      <c r="D4" s="5"/>
    </row>
    <row r="5" spans="1:4" ht="12.75">
      <c r="A5" s="1"/>
      <c r="B5" s="1"/>
      <c r="C5" s="4"/>
      <c r="D5" s="5"/>
    </row>
    <row r="6" spans="1:4" ht="15">
      <c r="A6" s="4"/>
      <c r="B6" s="4"/>
      <c r="C6" s="122" t="s">
        <v>262</v>
      </c>
      <c r="D6" s="123"/>
    </row>
    <row r="7" spans="1:4" ht="15">
      <c r="A7" s="4"/>
      <c r="B7" s="4"/>
      <c r="C7" s="8" t="s">
        <v>269</v>
      </c>
      <c r="D7" s="123"/>
    </row>
    <row r="8" spans="2:4" ht="15.75">
      <c r="B8" s="1" t="s">
        <v>264</v>
      </c>
      <c r="C8" s="1"/>
      <c r="D8" s="124" t="s">
        <v>112</v>
      </c>
    </row>
    <row r="9" ht="13.5" thickBot="1">
      <c r="D9" s="5"/>
    </row>
    <row r="10" spans="1:4" ht="30" customHeight="1" thickBot="1">
      <c r="A10" s="125" t="s">
        <v>4</v>
      </c>
      <c r="B10" s="126" t="s">
        <v>265</v>
      </c>
      <c r="C10" s="11" t="s">
        <v>5</v>
      </c>
      <c r="D10" s="146" t="s">
        <v>9</v>
      </c>
    </row>
    <row r="11" spans="1:4" ht="12.75">
      <c r="A11" s="25"/>
      <c r="B11" s="127">
        <v>1503</v>
      </c>
      <c r="C11" s="20" t="s">
        <v>11</v>
      </c>
      <c r="D11" s="145">
        <f>5143.97+13088.69+3685.86+6.14+2640</f>
        <v>24564.66</v>
      </c>
    </row>
    <row r="12" spans="1:4" ht="12.75">
      <c r="A12" s="25"/>
      <c r="B12" s="129"/>
      <c r="C12" s="27" t="s">
        <v>12</v>
      </c>
      <c r="D12" s="143"/>
    </row>
    <row r="13" spans="1:4" ht="12.75">
      <c r="A13" s="25"/>
      <c r="B13" s="129"/>
      <c r="C13" s="27"/>
      <c r="D13" s="143"/>
    </row>
    <row r="14" spans="1:4" ht="12.75">
      <c r="A14" s="25"/>
      <c r="B14" s="129">
        <v>1504</v>
      </c>
      <c r="C14" s="32" t="s">
        <v>13</v>
      </c>
      <c r="D14" s="143">
        <v>1138.93</v>
      </c>
    </row>
    <row r="15" spans="1:4" ht="12.75">
      <c r="A15" s="25"/>
      <c r="B15" s="129"/>
      <c r="C15" s="27" t="s">
        <v>15</v>
      </c>
      <c r="D15" s="143"/>
    </row>
    <row r="16" spans="1:4" ht="12.75">
      <c r="A16" s="25"/>
      <c r="B16" s="129"/>
      <c r="C16" s="27"/>
      <c r="D16" s="143"/>
    </row>
    <row r="17" spans="1:4" ht="12.75">
      <c r="A17" s="25"/>
      <c r="B17" s="129">
        <v>1505</v>
      </c>
      <c r="C17" s="32" t="s">
        <v>16</v>
      </c>
      <c r="D17" s="143">
        <v>2103.55</v>
      </c>
    </row>
    <row r="18" spans="1:4" ht="12.75">
      <c r="A18" s="25"/>
      <c r="B18" s="129"/>
      <c r="C18" s="27" t="s">
        <v>18</v>
      </c>
      <c r="D18" s="143"/>
    </row>
    <row r="19" spans="1:4" ht="12.75">
      <c r="A19" s="25"/>
      <c r="B19" s="129"/>
      <c r="C19" s="27"/>
      <c r="D19" s="143"/>
    </row>
    <row r="20" spans="1:4" ht="12.75">
      <c r="A20" s="25"/>
      <c r="B20" s="129">
        <v>1506</v>
      </c>
      <c r="C20" s="32" t="s">
        <v>19</v>
      </c>
      <c r="D20" s="143">
        <v>1703.73</v>
      </c>
    </row>
    <row r="21" spans="1:4" ht="12.75">
      <c r="A21" s="25"/>
      <c r="B21" s="129"/>
      <c r="C21" s="27" t="s">
        <v>20</v>
      </c>
      <c r="D21" s="143"/>
    </row>
    <row r="22" spans="1:4" ht="12.75">
      <c r="A22" s="25"/>
      <c r="B22" s="129"/>
      <c r="C22" s="27"/>
      <c r="D22" s="143"/>
    </row>
    <row r="23" spans="1:4" ht="12.75">
      <c r="A23" s="25"/>
      <c r="B23" s="129">
        <v>1507</v>
      </c>
      <c r="C23" s="32" t="s">
        <v>21</v>
      </c>
      <c r="D23" s="143">
        <v>3393.59</v>
      </c>
    </row>
    <row r="24" spans="1:4" ht="12.75">
      <c r="A24" s="25"/>
      <c r="B24" s="129"/>
      <c r="C24" s="27" t="s">
        <v>22</v>
      </c>
      <c r="D24" s="143"/>
    </row>
    <row r="25" spans="1:4" ht="12.75">
      <c r="A25" s="25"/>
      <c r="B25" s="129"/>
      <c r="C25" s="27"/>
      <c r="D25" s="143"/>
    </row>
    <row r="26" spans="1:4" ht="12.75">
      <c r="A26" s="25"/>
      <c r="B26" s="129">
        <v>1508</v>
      </c>
      <c r="C26" s="32" t="s">
        <v>23</v>
      </c>
      <c r="D26" s="143">
        <f>8462.85+5242.77+960.33+99.72+1080</f>
        <v>15845.67</v>
      </c>
    </row>
    <row r="27" spans="1:4" ht="12.75">
      <c r="A27" s="25"/>
      <c r="B27" s="129"/>
      <c r="C27" s="27" t="s">
        <v>24</v>
      </c>
      <c r="D27" s="143"/>
    </row>
    <row r="28" spans="1:4" ht="12.75">
      <c r="A28" s="25"/>
      <c r="B28" s="129"/>
      <c r="C28" s="27"/>
      <c r="D28" s="143"/>
    </row>
    <row r="29" spans="1:4" ht="12.75">
      <c r="A29" s="25"/>
      <c r="B29" s="129">
        <v>1509</v>
      </c>
      <c r="C29" s="32" t="s">
        <v>25</v>
      </c>
      <c r="D29" s="143">
        <f>11102.1+9000.14+2578.86+2160</f>
        <v>24841.1</v>
      </c>
    </row>
    <row r="30" spans="1:4" ht="12.75">
      <c r="A30" s="25"/>
      <c r="B30" s="129"/>
      <c r="C30" s="27" t="s">
        <v>14</v>
      </c>
      <c r="D30" s="143"/>
    </row>
    <row r="31" spans="1:4" ht="12.75">
      <c r="A31" s="25"/>
      <c r="B31" s="129"/>
      <c r="C31" s="27"/>
      <c r="D31" s="143"/>
    </row>
    <row r="32" spans="1:4" ht="12.75">
      <c r="A32" s="25"/>
      <c r="B32" s="129">
        <v>1510</v>
      </c>
      <c r="C32" s="32" t="s">
        <v>26</v>
      </c>
      <c r="D32" s="143">
        <f>16449.68+10944.34+10813.16+307.83+5244.68+360+4080</f>
        <v>48199.69</v>
      </c>
    </row>
    <row r="33" spans="1:4" ht="12.75">
      <c r="A33" s="25"/>
      <c r="B33" s="129"/>
      <c r="C33" s="27" t="s">
        <v>17</v>
      </c>
      <c r="D33" s="143"/>
    </row>
    <row r="34" spans="1:4" ht="12.75">
      <c r="A34" s="25"/>
      <c r="B34" s="129"/>
      <c r="C34" s="27"/>
      <c r="D34" s="143"/>
    </row>
    <row r="35" spans="1:4" ht="12.75">
      <c r="A35" s="25"/>
      <c r="B35" s="129">
        <v>1511</v>
      </c>
      <c r="C35" s="32" t="s">
        <v>27</v>
      </c>
      <c r="D35" s="143">
        <f>4103.26+4653.28+1155.7+17123.7+840</f>
        <v>27875.940000000002</v>
      </c>
    </row>
    <row r="36" spans="1:4" ht="12.75">
      <c r="A36" s="25"/>
      <c r="B36" s="129"/>
      <c r="C36" s="27" t="s">
        <v>12</v>
      </c>
      <c r="D36" s="143"/>
    </row>
    <row r="37" spans="1:4" ht="12.75">
      <c r="A37" s="25"/>
      <c r="B37" s="129"/>
      <c r="C37" s="27"/>
      <c r="D37" s="143"/>
    </row>
    <row r="38" spans="1:4" ht="12.75">
      <c r="A38" s="25"/>
      <c r="B38" s="129">
        <v>1512</v>
      </c>
      <c r="C38" s="32" t="s">
        <v>28</v>
      </c>
      <c r="D38" s="143">
        <f>1144.07+670.51</f>
        <v>1814.58</v>
      </c>
    </row>
    <row r="39" spans="1:4" ht="12.75">
      <c r="A39" s="25"/>
      <c r="B39" s="129"/>
      <c r="C39" s="27" t="s">
        <v>12</v>
      </c>
      <c r="D39" s="143"/>
    </row>
    <row r="40" spans="1:4" ht="12.75">
      <c r="A40" s="25"/>
      <c r="B40" s="129"/>
      <c r="C40" s="27"/>
      <c r="D40" s="143"/>
    </row>
    <row r="41" spans="1:4" ht="12.75">
      <c r="A41" s="25"/>
      <c r="B41" s="129">
        <v>1513</v>
      </c>
      <c r="C41" s="32" t="s">
        <v>29</v>
      </c>
      <c r="D41" s="143">
        <v>3686.47</v>
      </c>
    </row>
    <row r="42" spans="1:4" ht="12.75">
      <c r="A42" s="25"/>
      <c r="B42" s="129"/>
      <c r="C42" s="27" t="s">
        <v>12</v>
      </c>
      <c r="D42" s="143"/>
    </row>
    <row r="43" spans="1:4" ht="12.75">
      <c r="A43" s="25"/>
      <c r="B43" s="129"/>
      <c r="C43" s="27"/>
      <c r="D43" s="143"/>
    </row>
    <row r="44" spans="1:4" ht="12.75">
      <c r="A44" s="25"/>
      <c r="B44" s="129">
        <v>1514</v>
      </c>
      <c r="C44" s="32" t="s">
        <v>30</v>
      </c>
      <c r="D44" s="143">
        <f>3769.65+830.35+1870.09+252</f>
        <v>6722.09</v>
      </c>
    </row>
    <row r="45" spans="1:4" ht="12.75">
      <c r="A45" s="25"/>
      <c r="B45" s="129"/>
      <c r="C45" s="27" t="s">
        <v>12</v>
      </c>
      <c r="D45" s="143"/>
    </row>
    <row r="46" spans="1:4" ht="12.75">
      <c r="A46" s="25"/>
      <c r="B46" s="129"/>
      <c r="C46" s="27"/>
      <c r="D46" s="144"/>
    </row>
    <row r="47" spans="1:4" ht="12.75">
      <c r="A47" s="25"/>
      <c r="B47" s="129">
        <v>1515</v>
      </c>
      <c r="C47" s="32" t="s">
        <v>31</v>
      </c>
      <c r="D47" s="143">
        <f>2428.47+1590.14+240</f>
        <v>4258.61</v>
      </c>
    </row>
    <row r="48" spans="1:4" ht="12.75">
      <c r="A48" s="25"/>
      <c r="B48" s="129"/>
      <c r="C48" s="27" t="s">
        <v>12</v>
      </c>
      <c r="D48" s="143"/>
    </row>
    <row r="49" spans="1:4" ht="12.75">
      <c r="A49" s="25"/>
      <c r="B49" s="129"/>
      <c r="C49" s="27"/>
      <c r="D49" s="143"/>
    </row>
    <row r="50" spans="1:4" ht="12.75">
      <c r="A50" s="25"/>
      <c r="B50" s="129">
        <v>1516</v>
      </c>
      <c r="C50" s="32" t="s">
        <v>32</v>
      </c>
      <c r="D50" s="143">
        <f>8566.48+8063.96+3051.58+1200</f>
        <v>20882.019999999997</v>
      </c>
    </row>
    <row r="51" spans="1:4" ht="12.75">
      <c r="A51" s="25"/>
      <c r="B51" s="129"/>
      <c r="C51" s="27" t="s">
        <v>12</v>
      </c>
      <c r="D51" s="143"/>
    </row>
    <row r="52" spans="1:4" ht="12.75">
      <c r="A52" s="25"/>
      <c r="B52" s="129"/>
      <c r="C52" s="27"/>
      <c r="D52" s="143"/>
    </row>
    <row r="53" spans="1:4" ht="12.75">
      <c r="A53" s="25"/>
      <c r="B53" s="129">
        <v>1517</v>
      </c>
      <c r="C53" s="32" t="s">
        <v>33</v>
      </c>
      <c r="D53" s="143">
        <v>1874.94</v>
      </c>
    </row>
    <row r="54" spans="1:4" ht="12.75">
      <c r="A54" s="25"/>
      <c r="B54" s="129"/>
      <c r="C54" s="27" t="s">
        <v>17</v>
      </c>
      <c r="D54" s="143"/>
    </row>
    <row r="55" spans="1:4" ht="12.75">
      <c r="A55" s="25"/>
      <c r="B55" s="129"/>
      <c r="C55" s="27"/>
      <c r="D55" s="143"/>
    </row>
    <row r="56" spans="1:4" ht="12.75">
      <c r="A56" s="25"/>
      <c r="B56" s="129">
        <v>1518</v>
      </c>
      <c r="C56" s="32" t="s">
        <v>34</v>
      </c>
      <c r="D56" s="143">
        <v>3518.87</v>
      </c>
    </row>
    <row r="57" spans="1:4" ht="12.75">
      <c r="A57" s="25"/>
      <c r="B57" s="129"/>
      <c r="C57" s="27" t="s">
        <v>35</v>
      </c>
      <c r="D57" s="143"/>
    </row>
    <row r="58" spans="1:4" ht="12.75">
      <c r="A58" s="25"/>
      <c r="B58" s="129"/>
      <c r="C58" s="27"/>
      <c r="D58" s="143"/>
    </row>
    <row r="59" spans="1:4" ht="12.75">
      <c r="A59" s="25"/>
      <c r="B59" s="129">
        <v>1519</v>
      </c>
      <c r="C59" s="32" t="s">
        <v>36</v>
      </c>
      <c r="D59" s="143">
        <v>1352.74</v>
      </c>
    </row>
    <row r="60" spans="1:4" ht="12.75">
      <c r="A60" s="25"/>
      <c r="B60" s="129"/>
      <c r="C60" s="27" t="s">
        <v>37</v>
      </c>
      <c r="D60" s="143"/>
    </row>
    <row r="61" spans="1:4" ht="12.75">
      <c r="A61" s="25"/>
      <c r="B61" s="129"/>
      <c r="C61" s="27"/>
      <c r="D61" s="143"/>
    </row>
    <row r="62" spans="1:4" ht="12.75">
      <c r="A62" s="25"/>
      <c r="B62" s="129">
        <v>1520</v>
      </c>
      <c r="C62" s="32" t="s">
        <v>38</v>
      </c>
      <c r="D62" s="143">
        <v>724.63</v>
      </c>
    </row>
    <row r="63" spans="1:4" ht="12.75">
      <c r="A63" s="25"/>
      <c r="B63" s="129"/>
      <c r="C63" s="39" t="s">
        <v>39</v>
      </c>
      <c r="D63" s="143"/>
    </row>
    <row r="64" spans="1:4" ht="12.75">
      <c r="A64" s="25"/>
      <c r="B64" s="129"/>
      <c r="C64" s="39"/>
      <c r="D64" s="143"/>
    </row>
    <row r="65" spans="1:4" ht="12.75">
      <c r="A65" s="25"/>
      <c r="B65" s="129">
        <v>1521</v>
      </c>
      <c r="C65" s="32" t="s">
        <v>40</v>
      </c>
      <c r="D65" s="143">
        <f>1222.93+436.52</f>
        <v>1659.45</v>
      </c>
    </row>
    <row r="66" spans="1:4" ht="12.75">
      <c r="A66" s="25"/>
      <c r="B66" s="79"/>
      <c r="C66" s="27" t="s">
        <v>12</v>
      </c>
      <c r="D66" s="143"/>
    </row>
    <row r="67" spans="1:4" ht="12.75">
      <c r="A67" s="25"/>
      <c r="B67" s="79"/>
      <c r="C67" s="39"/>
      <c r="D67" s="143"/>
    </row>
    <row r="68" spans="1:4" ht="12.75">
      <c r="A68" s="25"/>
      <c r="B68" s="131">
        <v>1522</v>
      </c>
      <c r="C68" s="32" t="s">
        <v>41</v>
      </c>
      <c r="D68" s="143">
        <f>2374.14+8129.41+6879.87+2280</f>
        <v>19663.42</v>
      </c>
    </row>
    <row r="69" spans="1:4" ht="12.75">
      <c r="A69" s="25"/>
      <c r="B69" s="129"/>
      <c r="C69" s="27" t="s">
        <v>14</v>
      </c>
      <c r="D69" s="143"/>
    </row>
    <row r="70" spans="1:4" ht="12.75">
      <c r="A70" s="25"/>
      <c r="B70" s="129"/>
      <c r="C70" s="27"/>
      <c r="D70" s="143"/>
    </row>
    <row r="71" spans="1:4" ht="12.75">
      <c r="A71" s="25"/>
      <c r="B71" s="131">
        <v>1523</v>
      </c>
      <c r="C71" s="32" t="s">
        <v>42</v>
      </c>
      <c r="D71" s="143">
        <f>5501.43+8491.06+4849.62+868.68+360+2040</f>
        <v>22110.79</v>
      </c>
    </row>
    <row r="72" spans="1:4" ht="12.75">
      <c r="A72" s="25"/>
      <c r="B72" s="129"/>
      <c r="C72" s="27" t="s">
        <v>14</v>
      </c>
      <c r="D72" s="143"/>
    </row>
    <row r="73" spans="1:4" ht="12.75">
      <c r="A73" s="25"/>
      <c r="B73" s="129"/>
      <c r="C73" s="27"/>
      <c r="D73" s="143"/>
    </row>
    <row r="74" spans="1:4" ht="12.75">
      <c r="A74" s="25"/>
      <c r="B74" s="131">
        <v>1526</v>
      </c>
      <c r="C74" s="32" t="s">
        <v>43</v>
      </c>
      <c r="D74" s="143">
        <f>30288.64+84680.81+10669.27+237069.55+1236.4+3248.28+16812</f>
        <v>384004.95000000007</v>
      </c>
    </row>
    <row r="75" spans="1:4" ht="12.75">
      <c r="A75" s="25"/>
      <c r="B75" s="129"/>
      <c r="C75" s="27" t="s">
        <v>12</v>
      </c>
      <c r="D75" s="143"/>
    </row>
    <row r="76" spans="1:4" ht="12.75">
      <c r="A76" s="25"/>
      <c r="B76" s="129"/>
      <c r="C76" s="27"/>
      <c r="D76" s="143"/>
    </row>
    <row r="77" spans="1:4" ht="12.75">
      <c r="A77" s="25"/>
      <c r="B77" s="131">
        <v>1527</v>
      </c>
      <c r="C77" s="32" t="s">
        <v>44</v>
      </c>
      <c r="D77" s="143">
        <f>4375.46+5623.48+5124.1+1061.22+1452.88+360+1680</f>
        <v>19677.14</v>
      </c>
    </row>
    <row r="78" spans="1:4" ht="12.75">
      <c r="A78" s="25"/>
      <c r="B78" s="129"/>
      <c r="C78" s="27" t="s">
        <v>45</v>
      </c>
      <c r="D78" s="143"/>
    </row>
    <row r="79" spans="1:4" ht="12.75">
      <c r="A79" s="25"/>
      <c r="B79" s="129"/>
      <c r="C79" s="27"/>
      <c r="D79" s="143"/>
    </row>
    <row r="80" spans="1:4" ht="12.75">
      <c r="A80" s="25"/>
      <c r="B80" s="131">
        <v>1528</v>
      </c>
      <c r="C80" s="32" t="s">
        <v>46</v>
      </c>
      <c r="D80" s="143">
        <f>1162.45</f>
        <v>1162.45</v>
      </c>
    </row>
    <row r="81" spans="1:4" ht="12.75">
      <c r="A81" s="25"/>
      <c r="B81" s="129"/>
      <c r="C81" s="27" t="s">
        <v>12</v>
      </c>
      <c r="D81" s="143"/>
    </row>
    <row r="82" spans="1:4" ht="12.75">
      <c r="A82" s="25"/>
      <c r="B82" s="129"/>
      <c r="C82" s="27"/>
      <c r="D82" s="143"/>
    </row>
    <row r="83" spans="1:4" ht="12.75">
      <c r="A83" s="25"/>
      <c r="B83" s="131">
        <v>1529</v>
      </c>
      <c r="C83" s="32" t="s">
        <v>47</v>
      </c>
      <c r="D83" s="143">
        <f>21667.05+21269.29+37019.15+360+9840</f>
        <v>90155.48999999999</v>
      </c>
    </row>
    <row r="84" spans="1:4" ht="12.75">
      <c r="A84" s="25"/>
      <c r="B84" s="129"/>
      <c r="C84" s="27" t="s">
        <v>12</v>
      </c>
      <c r="D84" s="143"/>
    </row>
    <row r="85" spans="1:4" ht="12.75">
      <c r="A85" s="25"/>
      <c r="B85" s="129"/>
      <c r="C85" s="27"/>
      <c r="D85" s="143"/>
    </row>
    <row r="86" spans="1:4" ht="12.75">
      <c r="A86" s="25"/>
      <c r="B86" s="131">
        <v>1530</v>
      </c>
      <c r="C86" s="32" t="s">
        <v>48</v>
      </c>
      <c r="D86" s="143">
        <v>71.08</v>
      </c>
    </row>
    <row r="87" spans="1:4" ht="12.75">
      <c r="A87" s="25"/>
      <c r="B87" s="129"/>
      <c r="C87" s="27" t="s">
        <v>12</v>
      </c>
      <c r="D87" s="143"/>
    </row>
    <row r="88" spans="1:4" ht="12.75">
      <c r="A88" s="25"/>
      <c r="B88" s="129"/>
      <c r="C88" s="27"/>
      <c r="D88" s="143"/>
    </row>
    <row r="89" spans="1:4" ht="12.75">
      <c r="A89" s="25"/>
      <c r="B89" s="131">
        <v>1531</v>
      </c>
      <c r="C89" s="32" t="s">
        <v>49</v>
      </c>
      <c r="D89" s="143">
        <f>330.61</f>
        <v>330.61</v>
      </c>
    </row>
    <row r="90" spans="1:4" ht="12.75">
      <c r="A90" s="25"/>
      <c r="B90" s="129"/>
      <c r="C90" s="27" t="s">
        <v>12</v>
      </c>
      <c r="D90" s="143"/>
    </row>
    <row r="91" spans="1:4" ht="12.75">
      <c r="A91" s="25"/>
      <c r="B91" s="129"/>
      <c r="C91" s="27"/>
      <c r="D91" s="143"/>
    </row>
    <row r="92" spans="1:4" ht="12.75">
      <c r="A92" s="25"/>
      <c r="B92" s="131">
        <v>1532</v>
      </c>
      <c r="C92" s="20" t="s">
        <v>50</v>
      </c>
      <c r="D92" s="143">
        <v>284.03</v>
      </c>
    </row>
    <row r="93" spans="1:4" ht="12.75">
      <c r="A93" s="25"/>
      <c r="B93" s="79"/>
      <c r="C93" s="49" t="s">
        <v>12</v>
      </c>
      <c r="D93" s="143"/>
    </row>
    <row r="94" spans="1:4" ht="12.75">
      <c r="A94" s="25"/>
      <c r="B94" s="79"/>
      <c r="C94" s="49"/>
      <c r="D94" s="143"/>
    </row>
    <row r="95" spans="1:4" ht="12.75">
      <c r="A95" s="25"/>
      <c r="B95" s="131">
        <v>1525</v>
      </c>
      <c r="C95" s="50" t="s">
        <v>51</v>
      </c>
      <c r="D95" s="143">
        <f>15577.65+8404.26+7979.49+35730.01+13729.14+2400</f>
        <v>83820.55</v>
      </c>
    </row>
    <row r="96" spans="1:4" ht="12.75">
      <c r="A96" s="25"/>
      <c r="B96" s="79"/>
      <c r="C96" s="51" t="s">
        <v>12</v>
      </c>
      <c r="D96" s="143"/>
    </row>
    <row r="97" spans="1:4" ht="12.75">
      <c r="A97" s="25"/>
      <c r="B97" s="79"/>
      <c r="C97" s="51"/>
      <c r="D97" s="143"/>
    </row>
    <row r="98" spans="1:4" ht="12.75">
      <c r="A98" s="25"/>
      <c r="B98" s="132">
        <v>1533</v>
      </c>
      <c r="C98" s="54" t="s">
        <v>52</v>
      </c>
      <c r="D98" s="143">
        <f>5756.3+5580.32+5392.76+93.65+360+1440</f>
        <v>18623.03</v>
      </c>
    </row>
    <row r="99" spans="1:4" ht="12.75">
      <c r="A99" s="25"/>
      <c r="B99" s="79"/>
      <c r="C99" s="51" t="s">
        <v>12</v>
      </c>
      <c r="D99" s="143"/>
    </row>
    <row r="100" spans="1:4" ht="12" customHeight="1">
      <c r="A100" s="25"/>
      <c r="B100" s="79"/>
      <c r="C100" s="51"/>
      <c r="D100" s="143"/>
    </row>
    <row r="101" spans="1:4" ht="12.75">
      <c r="A101" s="25"/>
      <c r="B101" s="132">
        <v>1535</v>
      </c>
      <c r="C101" s="54" t="s">
        <v>53</v>
      </c>
      <c r="D101" s="143">
        <v>742.28</v>
      </c>
    </row>
    <row r="102" spans="1:4" ht="12.75">
      <c r="A102" s="25"/>
      <c r="B102" s="79"/>
      <c r="C102" s="51" t="s">
        <v>12</v>
      </c>
      <c r="D102" s="143"/>
    </row>
    <row r="103" spans="1:4" ht="12.75">
      <c r="A103" s="25"/>
      <c r="B103" s="79"/>
      <c r="C103" s="51"/>
      <c r="D103" s="143"/>
    </row>
    <row r="104" spans="1:4" ht="12.75">
      <c r="A104" s="25"/>
      <c r="B104" s="132">
        <v>1534</v>
      </c>
      <c r="C104" s="54" t="s">
        <v>54</v>
      </c>
      <c r="D104" s="143">
        <f>1548.96+1816.15+3540.32+600</f>
        <v>7505.43</v>
      </c>
    </row>
    <row r="105" spans="1:4" ht="12.75">
      <c r="A105" s="25"/>
      <c r="B105" s="129"/>
      <c r="C105" s="56" t="s">
        <v>12</v>
      </c>
      <c r="D105" s="143"/>
    </row>
    <row r="106" spans="1:4" ht="12.75">
      <c r="A106" s="25"/>
      <c r="B106" s="129"/>
      <c r="C106" s="56"/>
      <c r="D106" s="143"/>
    </row>
    <row r="107" spans="1:4" ht="12.75">
      <c r="A107" s="25"/>
      <c r="B107" s="133">
        <v>1537</v>
      </c>
      <c r="C107" s="58" t="s">
        <v>55</v>
      </c>
      <c r="D107" s="143">
        <f>37079.54+49518.38+35143.69+978.95+360+12840</f>
        <v>135920.56</v>
      </c>
    </row>
    <row r="108" spans="1:4" ht="12.75">
      <c r="A108" s="25"/>
      <c r="B108" s="134"/>
      <c r="C108" s="62" t="s">
        <v>56</v>
      </c>
      <c r="D108" s="143"/>
    </row>
    <row r="109" spans="1:4" ht="12.75">
      <c r="A109" s="25"/>
      <c r="B109" s="134"/>
      <c r="C109" s="62"/>
      <c r="D109" s="143"/>
    </row>
    <row r="110" spans="1:4" ht="12.75">
      <c r="A110" s="25"/>
      <c r="B110" s="134">
        <v>1538</v>
      </c>
      <c r="C110" s="58" t="s">
        <v>57</v>
      </c>
      <c r="D110" s="143">
        <f>2405.79+4573+717.96+5212.08+1080</f>
        <v>13988.83</v>
      </c>
    </row>
    <row r="111" spans="1:4" ht="12.75">
      <c r="A111" s="25"/>
      <c r="B111" s="134"/>
      <c r="C111" s="58" t="s">
        <v>58</v>
      </c>
      <c r="D111" s="143"/>
    </row>
    <row r="112" spans="1:4" ht="12.75">
      <c r="A112" s="25"/>
      <c r="B112" s="134"/>
      <c r="C112" s="58"/>
      <c r="D112" s="143"/>
    </row>
    <row r="113" spans="1:4" ht="12.75">
      <c r="A113" s="25"/>
      <c r="B113" s="129">
        <v>1539</v>
      </c>
      <c r="C113" s="54" t="s">
        <v>59</v>
      </c>
      <c r="D113" s="143">
        <f>1512.33+1042.47+120</f>
        <v>2674.8</v>
      </c>
    </row>
    <row r="114" spans="1:4" ht="12.75">
      <c r="A114" s="25"/>
      <c r="B114" s="129"/>
      <c r="C114" s="54"/>
      <c r="D114" s="143"/>
    </row>
    <row r="115" spans="1:4" ht="12.75">
      <c r="A115" s="25"/>
      <c r="B115" s="129"/>
      <c r="C115" s="54"/>
      <c r="D115" s="143"/>
    </row>
    <row r="116" spans="1:4" ht="12.75">
      <c r="A116" s="25"/>
      <c r="B116" s="134">
        <v>1540</v>
      </c>
      <c r="C116" s="58" t="s">
        <v>60</v>
      </c>
      <c r="D116" s="143">
        <f>1614.58+1974.22+120</f>
        <v>3708.8</v>
      </c>
    </row>
    <row r="117" spans="1:4" ht="12.75">
      <c r="A117" s="25"/>
      <c r="B117" s="134"/>
      <c r="C117" s="58" t="s">
        <v>12</v>
      </c>
      <c r="D117" s="143"/>
    </row>
    <row r="118" spans="1:4" ht="11.25" customHeight="1">
      <c r="A118" s="25"/>
      <c r="B118" s="134"/>
      <c r="C118" s="58"/>
      <c r="D118" s="143"/>
    </row>
    <row r="119" spans="1:4" ht="12.75">
      <c r="A119" s="25"/>
      <c r="B119" s="129">
        <v>1541</v>
      </c>
      <c r="C119" s="54" t="s">
        <v>61</v>
      </c>
      <c r="D119" s="143">
        <v>441.9</v>
      </c>
    </row>
    <row r="120" spans="1:4" ht="12.75">
      <c r="A120" s="25"/>
      <c r="B120" s="129"/>
      <c r="C120" s="54" t="s">
        <v>12</v>
      </c>
      <c r="D120" s="143"/>
    </row>
    <row r="121" spans="1:4" ht="12.75">
      <c r="A121" s="25"/>
      <c r="B121" s="129"/>
      <c r="C121" s="54"/>
      <c r="D121" s="143"/>
    </row>
    <row r="122" spans="1:4" ht="12.75">
      <c r="A122" s="25"/>
      <c r="B122" s="129">
        <v>1542</v>
      </c>
      <c r="C122" s="54" t="s">
        <v>62</v>
      </c>
      <c r="D122" s="143">
        <v>1404.65</v>
      </c>
    </row>
    <row r="123" spans="1:4" ht="12.75">
      <c r="A123" s="25"/>
      <c r="B123" s="129"/>
      <c r="C123" s="54" t="s">
        <v>35</v>
      </c>
      <c r="D123" s="143"/>
    </row>
    <row r="124" spans="1:4" ht="12.75">
      <c r="A124" s="25"/>
      <c r="B124" s="129"/>
      <c r="C124" s="54"/>
      <c r="D124" s="143"/>
    </row>
    <row r="125" spans="1:4" ht="12.75">
      <c r="A125" s="25"/>
      <c r="B125" s="129">
        <v>1543</v>
      </c>
      <c r="C125" s="54" t="s">
        <v>63</v>
      </c>
      <c r="D125" s="143">
        <f>4860.44+966.61+2409.86+360</f>
        <v>8596.91</v>
      </c>
    </row>
    <row r="126" spans="1:4" ht="12.75">
      <c r="A126" s="25"/>
      <c r="B126" s="129"/>
      <c r="C126" s="54" t="s">
        <v>64</v>
      </c>
      <c r="D126" s="143"/>
    </row>
    <row r="127" spans="1:4" ht="12.75">
      <c r="A127" s="25"/>
      <c r="B127" s="129"/>
      <c r="C127" s="54"/>
      <c r="D127" s="143"/>
    </row>
    <row r="128" spans="1:4" ht="12.75">
      <c r="A128" s="25"/>
      <c r="B128" s="129"/>
      <c r="C128" s="54"/>
      <c r="D128" s="143"/>
    </row>
    <row r="129" spans="1:4" ht="12.75">
      <c r="A129" s="25"/>
      <c r="B129" s="129">
        <v>1544</v>
      </c>
      <c r="C129" s="54" t="s">
        <v>65</v>
      </c>
      <c r="D129" s="143">
        <v>2783.33</v>
      </c>
    </row>
    <row r="130" spans="1:4" ht="12.75">
      <c r="A130" s="25"/>
      <c r="B130" s="129"/>
      <c r="C130" s="54" t="s">
        <v>66</v>
      </c>
      <c r="D130" s="143"/>
    </row>
    <row r="131" spans="1:4" ht="12.75">
      <c r="A131" s="25"/>
      <c r="B131" s="79"/>
      <c r="C131" s="64"/>
      <c r="D131" s="143"/>
    </row>
    <row r="132" spans="1:4" ht="12.75">
      <c r="A132" s="25"/>
      <c r="B132" s="79">
        <v>1545</v>
      </c>
      <c r="C132" s="64" t="s">
        <v>67</v>
      </c>
      <c r="D132" s="143">
        <f>36375.79+43440.75+24561.52+1389.86+477.72+11160</f>
        <v>117405.64000000001</v>
      </c>
    </row>
    <row r="133" spans="1:4" ht="12.75">
      <c r="A133" s="25"/>
      <c r="B133" s="79"/>
      <c r="C133" s="64" t="s">
        <v>58</v>
      </c>
      <c r="D133" s="143"/>
    </row>
    <row r="134" spans="1:4" ht="12.75">
      <c r="A134" s="25"/>
      <c r="B134" s="79"/>
      <c r="C134" s="64"/>
      <c r="D134" s="143"/>
    </row>
    <row r="135" spans="1:4" ht="12.75">
      <c r="A135" s="25"/>
      <c r="B135" s="79">
        <v>1546</v>
      </c>
      <c r="C135" s="64" t="s">
        <v>68</v>
      </c>
      <c r="D135" s="143">
        <f>334.27+879.19+120</f>
        <v>1333.46</v>
      </c>
    </row>
    <row r="136" spans="1:4" ht="12.75">
      <c r="A136" s="25"/>
      <c r="B136" s="79"/>
      <c r="C136" s="64" t="s">
        <v>69</v>
      </c>
      <c r="D136" s="143"/>
    </row>
    <row r="137" spans="1:4" ht="12.75">
      <c r="A137" s="25"/>
      <c r="B137" s="79"/>
      <c r="C137" s="64"/>
      <c r="D137" s="143"/>
    </row>
    <row r="138" spans="1:4" ht="12.75">
      <c r="A138" s="25"/>
      <c r="B138" s="79">
        <v>1547</v>
      </c>
      <c r="C138" s="64" t="s">
        <v>70</v>
      </c>
      <c r="D138" s="143">
        <v>1712.36</v>
      </c>
    </row>
    <row r="139" spans="1:4" ht="12.75">
      <c r="A139" s="25"/>
      <c r="B139" s="79"/>
      <c r="C139" s="64" t="s">
        <v>71</v>
      </c>
      <c r="D139" s="143"/>
    </row>
    <row r="140" spans="1:4" ht="12.75">
      <c r="A140" s="25"/>
      <c r="B140" s="79"/>
      <c r="C140" s="64"/>
      <c r="D140" s="143"/>
    </row>
    <row r="141" spans="1:4" ht="12.75">
      <c r="A141" s="25"/>
      <c r="B141" s="79">
        <v>1548</v>
      </c>
      <c r="C141" s="64" t="s">
        <v>72</v>
      </c>
      <c r="D141" s="143">
        <f>12544.78+8344.73+2240.49+17077.6+1560</f>
        <v>41767.6</v>
      </c>
    </row>
    <row r="142" spans="1:4" ht="12.75">
      <c r="A142" s="25"/>
      <c r="B142" s="79"/>
      <c r="C142" s="64" t="s">
        <v>12</v>
      </c>
      <c r="D142" s="143"/>
    </row>
    <row r="143" spans="1:4" ht="12.75">
      <c r="A143" s="25"/>
      <c r="B143" s="79"/>
      <c r="C143" s="64"/>
      <c r="D143" s="143"/>
    </row>
    <row r="144" spans="1:4" ht="12.75">
      <c r="A144" s="25"/>
      <c r="B144" s="135">
        <v>1549</v>
      </c>
      <c r="C144" s="68" t="s">
        <v>73</v>
      </c>
      <c r="D144" s="143">
        <f>2014.21+1083.08+4547.27+840</f>
        <v>8484.560000000001</v>
      </c>
    </row>
    <row r="145" spans="1:4" ht="12.75">
      <c r="A145" s="25"/>
      <c r="B145" s="135"/>
      <c r="C145" s="68" t="s">
        <v>12</v>
      </c>
      <c r="D145" s="143"/>
    </row>
    <row r="146" spans="1:4" ht="12.75">
      <c r="A146" s="25"/>
      <c r="B146" s="135"/>
      <c r="C146" s="68"/>
      <c r="D146" s="143"/>
    </row>
    <row r="147" spans="1:4" ht="12.75">
      <c r="A147" s="25"/>
      <c r="B147" s="79">
        <v>1551</v>
      </c>
      <c r="C147" s="64" t="s">
        <v>74</v>
      </c>
      <c r="D147" s="143">
        <f>6017.96+1452.08+5413.57+436.52+1080</f>
        <v>14400.130000000001</v>
      </c>
    </row>
    <row r="148" spans="1:4" ht="12.75">
      <c r="A148" s="25"/>
      <c r="B148" s="79"/>
      <c r="C148" s="64" t="s">
        <v>75</v>
      </c>
      <c r="D148" s="143"/>
    </row>
    <row r="149" spans="1:4" ht="12.75">
      <c r="A149" s="25"/>
      <c r="B149" s="79"/>
      <c r="C149" s="64"/>
      <c r="D149" s="143"/>
    </row>
    <row r="150" spans="1:4" ht="12.75">
      <c r="A150" s="25"/>
      <c r="B150" s="79">
        <v>1552</v>
      </c>
      <c r="C150" s="64" t="s">
        <v>76</v>
      </c>
      <c r="D150" s="143">
        <f>1557+1367.63+582.58+360</f>
        <v>3867.21</v>
      </c>
    </row>
    <row r="151" spans="1:4" ht="12.75">
      <c r="A151" s="25"/>
      <c r="B151" s="79"/>
      <c r="C151" s="64" t="s">
        <v>12</v>
      </c>
      <c r="D151" s="143"/>
    </row>
    <row r="152" spans="1:4" ht="12.75">
      <c r="A152" s="25"/>
      <c r="B152" s="79"/>
      <c r="C152" s="64"/>
      <c r="D152" s="143"/>
    </row>
    <row r="153" spans="1:4" ht="12.75">
      <c r="A153" s="25"/>
      <c r="B153" s="79">
        <v>1553</v>
      </c>
      <c r="C153" s="72" t="s">
        <v>77</v>
      </c>
      <c r="D153" s="143"/>
    </row>
    <row r="154" spans="1:4" ht="12.75">
      <c r="A154" s="25"/>
      <c r="B154" s="79"/>
      <c r="C154" s="72" t="s">
        <v>12</v>
      </c>
      <c r="D154" s="143"/>
    </row>
    <row r="155" spans="1:4" ht="12.75">
      <c r="A155" s="25"/>
      <c r="B155" s="79"/>
      <c r="C155" s="72"/>
      <c r="D155" s="143"/>
    </row>
    <row r="156" spans="1:4" ht="12.75">
      <c r="A156" s="25"/>
      <c r="B156" s="79">
        <v>1554</v>
      </c>
      <c r="C156" s="72" t="s">
        <v>0</v>
      </c>
      <c r="D156" s="143">
        <f>4862.33+18242.49+11100.34+14624.11+4440</f>
        <v>53269.270000000004</v>
      </c>
    </row>
    <row r="157" spans="1:4" ht="12.75">
      <c r="A157" s="25"/>
      <c r="B157" s="79"/>
      <c r="C157" s="72" t="s">
        <v>78</v>
      </c>
      <c r="D157" s="143"/>
    </row>
    <row r="158" spans="1:4" ht="12.75">
      <c r="A158" s="25"/>
      <c r="B158" s="79"/>
      <c r="C158" s="72"/>
      <c r="D158" s="143"/>
    </row>
    <row r="159" spans="1:4" ht="12.75">
      <c r="A159" s="25"/>
      <c r="B159" s="79">
        <v>1855</v>
      </c>
      <c r="C159" s="72" t="s">
        <v>79</v>
      </c>
      <c r="D159" s="143">
        <f>2834.32+2464.4+2057.94+93.65+720</f>
        <v>8170.3099999999995</v>
      </c>
    </row>
    <row r="160" spans="1:4" ht="12.75">
      <c r="A160" s="25"/>
      <c r="B160" s="79"/>
      <c r="C160" s="72" t="s">
        <v>12</v>
      </c>
      <c r="D160" s="143"/>
    </row>
    <row r="161" spans="1:4" ht="12.75">
      <c r="A161" s="25"/>
      <c r="B161" s="79"/>
      <c r="C161" s="72"/>
      <c r="D161" s="143"/>
    </row>
    <row r="162" spans="1:4" ht="12.75">
      <c r="A162" s="25"/>
      <c r="B162" s="79">
        <v>1856</v>
      </c>
      <c r="C162" s="72" t="s">
        <v>80</v>
      </c>
      <c r="D162" s="143">
        <f>4942.73+5748.81+3935.38+9876.59+360+1200</f>
        <v>26063.510000000002</v>
      </c>
    </row>
    <row r="163" spans="1:4" ht="12.75">
      <c r="A163" s="25"/>
      <c r="B163" s="79"/>
      <c r="C163" s="72" t="s">
        <v>12</v>
      </c>
      <c r="D163" s="143"/>
    </row>
    <row r="164" spans="1:4" ht="12.75">
      <c r="A164" s="25"/>
      <c r="B164" s="79"/>
      <c r="C164" s="72"/>
      <c r="D164" s="143"/>
    </row>
    <row r="165" spans="1:4" ht="12.75">
      <c r="A165" s="25"/>
      <c r="B165" s="79">
        <v>1857</v>
      </c>
      <c r="C165" s="72" t="s">
        <v>81</v>
      </c>
      <c r="D165" s="143">
        <v>185.03</v>
      </c>
    </row>
    <row r="166" spans="1:4" ht="12.75">
      <c r="A166" s="25"/>
      <c r="B166" s="79"/>
      <c r="C166" s="72"/>
      <c r="D166" s="143"/>
    </row>
    <row r="167" spans="1:4" ht="12.75">
      <c r="A167" s="25"/>
      <c r="B167" s="79"/>
      <c r="C167" s="72"/>
      <c r="D167" s="143"/>
    </row>
    <row r="168" spans="1:4" ht="12.75">
      <c r="A168" s="25"/>
      <c r="B168" s="79">
        <v>2081</v>
      </c>
      <c r="C168" s="72" t="s">
        <v>82</v>
      </c>
      <c r="D168" s="143">
        <f>499.31</f>
        <v>499.31</v>
      </c>
    </row>
    <row r="169" spans="1:4" ht="12.75">
      <c r="A169" s="25"/>
      <c r="B169" s="79"/>
      <c r="C169" s="72"/>
      <c r="D169" s="143"/>
    </row>
    <row r="170" spans="1:4" ht="12.75">
      <c r="A170" s="25"/>
      <c r="B170" s="79"/>
      <c r="C170" s="72"/>
      <c r="D170" s="143"/>
    </row>
    <row r="171" spans="1:4" ht="12.75">
      <c r="A171" s="25"/>
      <c r="B171" s="79">
        <v>2720</v>
      </c>
      <c r="C171" s="72" t="s">
        <v>83</v>
      </c>
      <c r="D171" s="143">
        <f>2352.62+1672.72+924.71+480</f>
        <v>5430.05</v>
      </c>
    </row>
    <row r="172" spans="1:4" ht="12.75">
      <c r="A172" s="25"/>
      <c r="B172" s="79"/>
      <c r="C172" s="72"/>
      <c r="D172" s="143"/>
    </row>
    <row r="173" spans="1:4" ht="12.75">
      <c r="A173" s="25"/>
      <c r="B173" s="79"/>
      <c r="C173" s="72"/>
      <c r="D173" s="143"/>
    </row>
    <row r="174" spans="1:4" ht="12.75">
      <c r="A174" s="25"/>
      <c r="B174" s="79">
        <v>2214</v>
      </c>
      <c r="C174" s="72" t="s">
        <v>84</v>
      </c>
      <c r="D174" s="143">
        <f>3294.01+1269.99+2135.38+600</f>
        <v>7299.38</v>
      </c>
    </row>
    <row r="175" spans="1:4" ht="12.75">
      <c r="A175" s="25"/>
      <c r="B175" s="79"/>
      <c r="C175" s="72" t="s">
        <v>85</v>
      </c>
      <c r="D175" s="143"/>
    </row>
    <row r="176" spans="1:4" ht="12.75">
      <c r="A176" s="25"/>
      <c r="B176" s="79"/>
      <c r="C176" s="72"/>
      <c r="D176" s="143"/>
    </row>
    <row r="177" spans="1:4" ht="12.75">
      <c r="A177" s="25"/>
      <c r="B177" s="79">
        <v>3123</v>
      </c>
      <c r="C177" s="72" t="s">
        <v>86</v>
      </c>
      <c r="D177" s="143">
        <f>4946.15+16269.04+4883.09+2358.74+3120</f>
        <v>31577.020000000004</v>
      </c>
    </row>
    <row r="178" spans="1:4" ht="12.75">
      <c r="A178" s="25"/>
      <c r="B178" s="79"/>
      <c r="C178" s="72" t="s">
        <v>87</v>
      </c>
      <c r="D178" s="143"/>
    </row>
    <row r="179" spans="1:4" ht="12.75">
      <c r="A179" s="25"/>
      <c r="B179" s="79"/>
      <c r="C179" s="72"/>
      <c r="D179" s="143"/>
    </row>
    <row r="180" spans="1:4" ht="12.75">
      <c r="A180" s="25"/>
      <c r="B180" s="79">
        <v>1719</v>
      </c>
      <c r="C180" s="72" t="s">
        <v>88</v>
      </c>
      <c r="D180" s="143">
        <v>1731.09</v>
      </c>
    </row>
    <row r="181" spans="1:4" ht="12.75">
      <c r="A181" s="25"/>
      <c r="B181" s="79"/>
      <c r="C181" s="72" t="s">
        <v>89</v>
      </c>
      <c r="D181" s="143"/>
    </row>
    <row r="182" spans="1:4" ht="12.75">
      <c r="A182" s="25"/>
      <c r="B182" s="79"/>
      <c r="C182" s="72"/>
      <c r="D182" s="143"/>
    </row>
    <row r="183" spans="1:4" ht="12.75">
      <c r="A183" s="25"/>
      <c r="B183" s="79">
        <v>2192</v>
      </c>
      <c r="C183" s="72" t="s">
        <v>90</v>
      </c>
      <c r="D183" s="143">
        <f>164.15+1985.73+120</f>
        <v>2269.88</v>
      </c>
    </row>
    <row r="184" spans="1:4" ht="12.75">
      <c r="A184" s="25"/>
      <c r="B184" s="79"/>
      <c r="C184" s="72" t="s">
        <v>91</v>
      </c>
      <c r="D184" s="143"/>
    </row>
    <row r="185" spans="1:4" ht="12.75">
      <c r="A185" s="25"/>
      <c r="B185" s="79"/>
      <c r="C185" s="72"/>
      <c r="D185" s="143"/>
    </row>
    <row r="186" spans="1:4" ht="12.75">
      <c r="A186" s="25"/>
      <c r="B186" s="79">
        <v>2487</v>
      </c>
      <c r="C186" s="72" t="s">
        <v>106</v>
      </c>
      <c r="D186" s="143">
        <v>183.71</v>
      </c>
    </row>
    <row r="187" spans="1:4" ht="12.75">
      <c r="A187" s="25"/>
      <c r="B187" s="79"/>
      <c r="C187" s="72" t="s">
        <v>107</v>
      </c>
      <c r="D187" s="143"/>
    </row>
    <row r="188" spans="1:4" ht="13.5" thickBot="1">
      <c r="A188" s="25"/>
      <c r="B188" s="79"/>
      <c r="C188" s="72"/>
      <c r="D188" s="75"/>
    </row>
    <row r="189" spans="1:4" ht="16.5" thickBot="1">
      <c r="A189" s="136"/>
      <c r="B189" s="89"/>
      <c r="C189" s="89" t="s">
        <v>92</v>
      </c>
      <c r="D189" s="147">
        <f>SUM(D11:D188)</f>
        <v>1339481.8100000003</v>
      </c>
    </row>
    <row r="190" ht="12.75">
      <c r="D190" s="5"/>
    </row>
    <row r="191" spans="1:4" ht="12.75">
      <c r="A191" s="1"/>
      <c r="B191" s="1"/>
      <c r="C191" s="1"/>
      <c r="D191" s="35"/>
    </row>
    <row r="192" spans="2:3" ht="12.75">
      <c r="B192" s="137"/>
      <c r="C192" s="5" t="s">
        <v>266</v>
      </c>
    </row>
    <row r="193" spans="2:3" ht="12.75">
      <c r="B193" s="10"/>
      <c r="C193" s="4" t="s">
        <v>267</v>
      </c>
    </row>
    <row r="194" spans="1:3" ht="12.75">
      <c r="A194" s="4"/>
      <c r="B194" s="7"/>
      <c r="C194" s="8" t="s">
        <v>263</v>
      </c>
    </row>
    <row r="195" spans="1:3" ht="12.75">
      <c r="A195" s="4"/>
      <c r="B195" s="7"/>
      <c r="C195" s="8"/>
    </row>
    <row r="196" spans="2:3" ht="12.75">
      <c r="B196" s="10"/>
      <c r="C196" s="5" t="s">
        <v>104</v>
      </c>
    </row>
    <row r="197" ht="12.75">
      <c r="B197" s="2" t="s">
        <v>264</v>
      </c>
    </row>
    <row r="198" spans="2:4" ht="13.5" thickBot="1">
      <c r="B198" s="10"/>
      <c r="D198" s="5"/>
    </row>
    <row r="199" spans="1:4" ht="30.75" customHeight="1" thickBot="1">
      <c r="A199" s="11" t="s">
        <v>4</v>
      </c>
      <c r="B199" s="95" t="s">
        <v>98</v>
      </c>
      <c r="C199" s="15" t="s">
        <v>99</v>
      </c>
      <c r="D199" s="17" t="s">
        <v>9</v>
      </c>
    </row>
    <row r="200" spans="1:4" ht="12.75">
      <c r="A200" s="34"/>
      <c r="B200" s="26" t="s">
        <v>346</v>
      </c>
      <c r="C200" s="66" t="s">
        <v>105</v>
      </c>
      <c r="D200" s="148">
        <f>3492.42+4029.39+2339.53+61132.68+4838.42+840</f>
        <v>76672.44</v>
      </c>
    </row>
    <row r="201" spans="1:4" ht="12.75">
      <c r="A201" s="65"/>
      <c r="B201" s="42"/>
      <c r="C201" s="45"/>
      <c r="D201" s="55"/>
    </row>
    <row r="202" spans="1:4" ht="13.5" thickBot="1">
      <c r="A202" s="79"/>
      <c r="B202" s="42"/>
      <c r="C202" s="39"/>
      <c r="D202" s="55"/>
    </row>
    <row r="203" spans="1:4" ht="13.5" thickBot="1">
      <c r="A203" s="98" t="s">
        <v>95</v>
      </c>
      <c r="B203" s="99"/>
      <c r="C203" s="100"/>
      <c r="D203" s="104">
        <f>SUM(D200:D202)</f>
        <v>76672.44</v>
      </c>
    </row>
    <row r="204" spans="1:4" ht="12.75">
      <c r="A204" s="138"/>
      <c r="B204" s="139"/>
      <c r="C204" s="140"/>
      <c r="D204" s="141"/>
    </row>
    <row r="205" spans="2:4" ht="12.75">
      <c r="B205" s="10"/>
      <c r="D205" s="35"/>
    </row>
    <row r="206" spans="2:4" ht="15.75">
      <c r="B206" s="10"/>
      <c r="C206" s="106" t="s">
        <v>268</v>
      </c>
      <c r="D206" s="142">
        <f>D203+D189</f>
        <v>1416154.2500000002</v>
      </c>
    </row>
    <row r="207" spans="2:4" ht="12.75">
      <c r="B207" s="10"/>
      <c r="D207" s="35"/>
    </row>
    <row r="208" spans="2:4" ht="12.75">
      <c r="B208" s="10"/>
      <c r="D208" s="5" t="s">
        <v>93</v>
      </c>
    </row>
    <row r="209" spans="2:4" ht="12.75">
      <c r="B209" s="10"/>
      <c r="D209" s="5" t="s">
        <v>94</v>
      </c>
    </row>
    <row r="224" ht="12.75">
      <c r="D224" s="35"/>
    </row>
    <row r="225" ht="12.75">
      <c r="D225" s="35"/>
    </row>
    <row r="230" ht="12.75">
      <c r="D230" s="35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dalia</dc:creator>
  <cp:keywords/>
  <dc:description/>
  <cp:lastModifiedBy>Windows User</cp:lastModifiedBy>
  <cp:lastPrinted>2014-10-30T14:00:07Z</cp:lastPrinted>
  <dcterms:created xsi:type="dcterms:W3CDTF">2004-07-19T18:33:12Z</dcterms:created>
  <dcterms:modified xsi:type="dcterms:W3CDTF">2015-04-01T11:03:59Z</dcterms:modified>
  <cp:category/>
  <cp:version/>
  <cp:contentType/>
  <cp:contentStatus/>
</cp:coreProperties>
</file>